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MAN\Desktop\"/>
    </mc:Choice>
  </mc:AlternateContent>
  <bookViews>
    <workbookView xWindow="0" yWindow="0" windowWidth="23040" windowHeight="9075" firstSheet="5" activeTab="5"/>
  </bookViews>
  <sheets>
    <sheet name="Buxheti 2025-2027" sheetId="7" r:id="rId1"/>
    <sheet name="LISTA E PROJEKTEVE" sheetId="12" r:id="rId2"/>
    <sheet name="Vlersimi i Hershem 2025" sheetId="8" r:id="rId3"/>
    <sheet name="Vlersimi i Hershem 2026" sheetId="9" r:id="rId4"/>
    <sheet name="Vlersimi i Hershem 2027" sheetId="10" r:id="rId5"/>
    <sheet name="Buxhetimi i pergjithshem Gjinor" sheetId="13" r:id="rId6"/>
    <sheet name="Pagat 2025-2027" sheetId="15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3" l="1"/>
  <c r="G11" i="12" l="1"/>
  <c r="J68" i="9" l="1"/>
  <c r="I54" i="10"/>
  <c r="I62" i="10"/>
  <c r="J11" i="12"/>
  <c r="K11" i="12"/>
  <c r="H11" i="12"/>
  <c r="D11" i="12"/>
  <c r="E11" i="12"/>
  <c r="K59" i="12"/>
  <c r="J59" i="12"/>
  <c r="I59" i="12"/>
  <c r="H59" i="12"/>
  <c r="G59" i="12"/>
  <c r="F59" i="12"/>
  <c r="E59" i="12"/>
  <c r="D59" i="12"/>
  <c r="F48" i="9" l="1"/>
  <c r="J28" i="9"/>
  <c r="J27" i="9"/>
  <c r="J26" i="9"/>
  <c r="G68" i="10"/>
  <c r="E68" i="10"/>
  <c r="I67" i="9"/>
  <c r="I64" i="9"/>
  <c r="I62" i="9"/>
  <c r="I54" i="9"/>
  <c r="F66" i="9"/>
  <c r="H68" i="9"/>
  <c r="G68" i="9"/>
  <c r="E68" i="9"/>
  <c r="I62" i="8"/>
  <c r="I68" i="8"/>
  <c r="H68" i="8"/>
  <c r="G24" i="8"/>
  <c r="F68" i="8"/>
  <c r="E68" i="8"/>
  <c r="I54" i="8"/>
  <c r="H53" i="8"/>
  <c r="H48" i="8"/>
  <c r="F66" i="8"/>
  <c r="F54" i="8"/>
  <c r="F53" i="8"/>
  <c r="F50" i="8"/>
  <c r="F49" i="8"/>
  <c r="F48" i="8"/>
  <c r="J46" i="8"/>
  <c r="I46" i="8"/>
  <c r="H46" i="8"/>
  <c r="F46" i="8"/>
  <c r="I24" i="8"/>
  <c r="H24" i="8"/>
  <c r="F24" i="8"/>
  <c r="E24" i="8"/>
  <c r="I46" i="9"/>
  <c r="H26" i="15"/>
  <c r="H30" i="15" s="1"/>
  <c r="G26" i="15"/>
  <c r="G30" i="15" s="1"/>
  <c r="F26" i="15"/>
  <c r="F30" i="15" s="1"/>
  <c r="E26" i="15"/>
  <c r="F85" i="7"/>
  <c r="E85" i="7"/>
  <c r="D85" i="7"/>
  <c r="C85" i="7"/>
  <c r="B85" i="7"/>
  <c r="G84" i="7"/>
  <c r="G85" i="7" s="1"/>
  <c r="G83" i="7"/>
  <c r="G72" i="7"/>
  <c r="E67" i="7"/>
  <c r="E64" i="7"/>
  <c r="E61" i="7"/>
  <c r="E56" i="7"/>
  <c r="G46" i="7"/>
  <c r="G40" i="7"/>
  <c r="G34" i="7"/>
  <c r="M31" i="7"/>
  <c r="M26" i="7"/>
  <c r="F26" i="7"/>
  <c r="E26" i="7"/>
  <c r="D26" i="7"/>
  <c r="D19" i="7"/>
  <c r="E11" i="7"/>
  <c r="D11" i="7"/>
  <c r="E9" i="7"/>
  <c r="D9" i="7"/>
  <c r="C9" i="7"/>
  <c r="C11" i="7" s="1"/>
  <c r="J40" i="8" l="1"/>
  <c r="J45" i="8" l="1"/>
  <c r="J32" i="8"/>
  <c r="J31" i="8"/>
  <c r="J30" i="8"/>
  <c r="J29" i="8"/>
  <c r="J28" i="8"/>
  <c r="J27" i="8"/>
  <c r="J26" i="8"/>
  <c r="J66" i="10" l="1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" i="10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66" i="9" l="1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65" i="8" l="1"/>
  <c r="J63" i="8"/>
  <c r="J61" i="8"/>
  <c r="J59" i="8"/>
  <c r="J57" i="8"/>
  <c r="J55" i="8"/>
  <c r="J53" i="8" l="1"/>
  <c r="J51" i="8"/>
  <c r="J49" i="8"/>
  <c r="C59" i="12" l="1"/>
  <c r="J35" i="8" l="1"/>
  <c r="J36" i="8"/>
  <c r="J37" i="8"/>
  <c r="J38" i="8"/>
  <c r="J39" i="8"/>
  <c r="J41" i="8"/>
  <c r="J42" i="8"/>
  <c r="J43" i="8"/>
  <c r="J44" i="8"/>
  <c r="J34" i="8"/>
  <c r="J33" i="8"/>
  <c r="E46" i="8" l="1"/>
  <c r="E24" i="10" l="1"/>
  <c r="D24" i="8" l="1"/>
  <c r="J4" i="8" l="1"/>
  <c r="J5" i="8"/>
  <c r="J6" i="8"/>
  <c r="J7" i="8"/>
  <c r="J8" i="8"/>
  <c r="J9" i="8"/>
  <c r="J10" i="8"/>
  <c r="J24" i="8" s="1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3" i="9" l="1"/>
  <c r="D68" i="10" l="1"/>
  <c r="D46" i="10"/>
  <c r="D24" i="10"/>
  <c r="D68" i="9"/>
  <c r="D46" i="9"/>
  <c r="D24" i="9"/>
  <c r="J11" i="9" l="1"/>
  <c r="J20" i="9"/>
  <c r="J9" i="9"/>
  <c r="J6" i="9"/>
  <c r="I46" i="10"/>
  <c r="H46" i="10"/>
  <c r="G46" i="10"/>
  <c r="F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I24" i="10"/>
  <c r="I68" i="10" s="1"/>
  <c r="H24" i="10"/>
  <c r="H68" i="10" s="1"/>
  <c r="J68" i="10" s="1"/>
  <c r="G24" i="10"/>
  <c r="F24" i="10"/>
  <c r="J23" i="10"/>
  <c r="H46" i="9"/>
  <c r="G46" i="9"/>
  <c r="F46" i="9"/>
  <c r="E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46" i="9" s="1"/>
  <c r="J30" i="9"/>
  <c r="J29" i="9"/>
  <c r="I24" i="9"/>
  <c r="I68" i="9" s="1"/>
  <c r="H24" i="9"/>
  <c r="G24" i="9"/>
  <c r="F24" i="9"/>
  <c r="J21" i="9"/>
  <c r="J19" i="9"/>
  <c r="J18" i="9"/>
  <c r="J16" i="9"/>
  <c r="J15" i="9"/>
  <c r="J14" i="9"/>
  <c r="J13" i="9"/>
  <c r="J12" i="9"/>
  <c r="J10" i="9"/>
  <c r="J7" i="9"/>
  <c r="J5" i="9"/>
  <c r="D68" i="8"/>
  <c r="D46" i="8"/>
  <c r="F68" i="10" l="1"/>
  <c r="F68" i="9"/>
  <c r="J46" i="10"/>
  <c r="J17" i="9"/>
  <c r="E24" i="9"/>
  <c r="J4" i="9"/>
  <c r="J8" i="9"/>
  <c r="J22" i="9"/>
  <c r="J24" i="10" l="1"/>
  <c r="J24" i="9"/>
  <c r="J60" i="8" l="1"/>
  <c r="J66" i="8"/>
  <c r="J62" i="8"/>
  <c r="J52" i="8"/>
  <c r="J56" i="8"/>
  <c r="J58" i="8"/>
  <c r="J50" i="8"/>
  <c r="J54" i="8"/>
  <c r="J64" i="8"/>
  <c r="G25" i="8"/>
  <c r="J68" i="8"/>
  <c r="J48" i="8"/>
  <c r="I48" i="8"/>
  <c r="G46" i="8"/>
</calcChain>
</file>

<file path=xl/sharedStrings.xml><?xml version="1.0" encoding="utf-8"?>
<sst xmlns="http://schemas.openxmlformats.org/spreadsheetml/2006/main" count="475" uniqueCount="213">
  <si>
    <t>Prokurimi</t>
  </si>
  <si>
    <t>Bujqësia</t>
  </si>
  <si>
    <t xml:space="preserve"> </t>
  </si>
  <si>
    <t xml:space="preserve">Komunat </t>
  </si>
  <si>
    <t xml:space="preserve">Programet </t>
  </si>
  <si>
    <t>Nën kodi</t>
  </si>
  <si>
    <t>Stafi</t>
  </si>
  <si>
    <t xml:space="preserve">Mallra dhe sherbime </t>
  </si>
  <si>
    <t xml:space="preserve">Shpenzime komunale </t>
  </si>
  <si>
    <t xml:space="preserve">Subvencione dhe transfere </t>
  </si>
  <si>
    <t xml:space="preserve">Shpenzime kapitale </t>
  </si>
  <si>
    <t>Deçan</t>
  </si>
  <si>
    <t>Zyra e Kryetarit</t>
  </si>
  <si>
    <t>Administrata dhe Personeli</t>
  </si>
  <si>
    <t>Inspektimet</t>
  </si>
  <si>
    <t>Zyra e Kuvendit Komunal</t>
  </si>
  <si>
    <t>Buxhetimi</t>
  </si>
  <si>
    <t>Infrastruktura rrugore</t>
  </si>
  <si>
    <t>Zjarrëfikësit dhe inspektimet</t>
  </si>
  <si>
    <t>Zyra e komuniteteve</t>
  </si>
  <si>
    <t>Zhvillimi Ekonomik</t>
  </si>
  <si>
    <t>Shërbimet kadastrale</t>
  </si>
  <si>
    <t>Planifikimi urban dhe inspeksioni</t>
  </si>
  <si>
    <t>Administrata (SH)</t>
  </si>
  <si>
    <t>Shërbimet e shëndetësisë primare</t>
  </si>
  <si>
    <t>Shërbimet sociale</t>
  </si>
  <si>
    <t>Sherbimet Rezidenciale</t>
  </si>
  <si>
    <t>Shërbimet kulturore</t>
  </si>
  <si>
    <t>Administrata (A)</t>
  </si>
  <si>
    <t>Arsimi fillor dhe i mesem</t>
  </si>
  <si>
    <t>93420-94620</t>
  </si>
  <si>
    <t>Total  (granti )</t>
  </si>
  <si>
    <t>Total (te hyrat )</t>
  </si>
  <si>
    <t>Arsimi fillor-Arsimi Mesem</t>
  </si>
  <si>
    <t xml:space="preserve">Total  granti + hyrat </t>
  </si>
  <si>
    <t>G.P.</t>
  </si>
  <si>
    <t>G.S.A.</t>
  </si>
  <si>
    <t>G.S.SH.</t>
  </si>
  <si>
    <t>SH.REZIDENCALE</t>
  </si>
  <si>
    <t>TOTAL GRANTI</t>
  </si>
  <si>
    <t>THV</t>
  </si>
  <si>
    <t xml:space="preserve">TOTAL BUXHETI </t>
  </si>
  <si>
    <t xml:space="preserve">Paga dhe meditje </t>
  </si>
  <si>
    <t>Kodi funksional i Programit</t>
  </si>
  <si>
    <t xml:space="preserve">Emri i Projektit </t>
  </si>
  <si>
    <t xml:space="preserve">TOTALE SHPENZIMET KAPITALE </t>
  </si>
  <si>
    <t>Tab.1</t>
  </si>
  <si>
    <t xml:space="preserve">Stafi </t>
  </si>
  <si>
    <t>Paga dhe meditje</t>
  </si>
  <si>
    <t>Mallra dhe sherbime</t>
  </si>
  <si>
    <t>Shpenzime komunale</t>
  </si>
  <si>
    <t>Subvencione dhe transfere</t>
  </si>
  <si>
    <t xml:space="preserve">Investime kapitale </t>
  </si>
  <si>
    <t>Tab.2</t>
  </si>
  <si>
    <t>Tab.3</t>
  </si>
  <si>
    <t xml:space="preserve">PAGAT E ARSIMIT    </t>
  </si>
  <si>
    <t>POLITIKAT E REJA NË VAZHDIMËSI</t>
  </si>
  <si>
    <t>KAPITALE</t>
  </si>
  <si>
    <t>MALLRA DHE SHERBIME DHE KOMUNALI</t>
  </si>
  <si>
    <t>TOTAL GRANTI SPECIFIK I ARSIMIT</t>
  </si>
  <si>
    <t>PAGA DHE MEDITJE</t>
  </si>
  <si>
    <t>MALLRA DHE SHERBIME</t>
  </si>
  <si>
    <t>KOMUNALI</t>
  </si>
  <si>
    <t>TOTALI I BUXHETIT</t>
  </si>
  <si>
    <t>Struktura e shpenzimeve për vitin 2025</t>
  </si>
  <si>
    <t>Totali i buxhetit  2025</t>
  </si>
  <si>
    <t>Total 2025</t>
  </si>
  <si>
    <t>631_KOMUNA E DEÇANIT</t>
  </si>
  <si>
    <t>Viti</t>
  </si>
  <si>
    <t>Numri total i stafit</t>
  </si>
  <si>
    <t>Numri i stafit që janë gra</t>
  </si>
  <si>
    <t>Numri i stafit që janë burra</t>
  </si>
  <si>
    <t>Paga dhe mëditje                                       (shuma për Gra)</t>
  </si>
  <si>
    <t>Paga dhe mëditje                                               (shuma për burra)</t>
  </si>
  <si>
    <t>Nivelet e pagave</t>
  </si>
  <si>
    <t>Numri total i stafit në nivele të pagave</t>
  </si>
  <si>
    <t>Numri i burrave</t>
  </si>
  <si>
    <t>Shuma e shpenzuar për burra</t>
  </si>
  <si>
    <t>Numri i Grave</t>
  </si>
  <si>
    <t>Shuma e shpenzuar për Gra</t>
  </si>
  <si>
    <t>201-400</t>
  </si>
  <si>
    <t>401-600</t>
  </si>
  <si>
    <t>600+</t>
  </si>
  <si>
    <r>
      <t xml:space="preserve">Tabela 3. Numri i përfituesve të </t>
    </r>
    <r>
      <rPr>
        <b/>
        <u/>
        <sz val="10"/>
        <color theme="1"/>
        <rFont val="Tahoma"/>
        <family val="2"/>
      </rPr>
      <t>subvencioneve</t>
    </r>
    <r>
      <rPr>
        <b/>
        <sz val="10"/>
        <color theme="1"/>
        <rFont val="Tahoma"/>
        <family val="2"/>
      </rPr>
      <t xml:space="preserve"> apo edhe të </t>
    </r>
    <r>
      <rPr>
        <b/>
        <u/>
        <sz val="10"/>
        <color theme="1"/>
        <rFont val="Tahoma"/>
        <family val="2"/>
      </rPr>
      <t>shërbimeve të ofruara</t>
    </r>
    <r>
      <rPr>
        <b/>
        <sz val="10"/>
        <color theme="1"/>
        <rFont val="Tahoma"/>
        <family val="2"/>
      </rPr>
      <t xml:space="preserve"> nga organizata buxhetore të drejtorive përkatëse (ku është e aplikueshme)</t>
    </r>
  </si>
  <si>
    <t>Numri total i shërbimit (subvencionit të caktuar)</t>
  </si>
  <si>
    <t xml:space="preserve">Numri total i përfitueseve </t>
  </si>
  <si>
    <t>Numri i përfitueseve Gra</t>
  </si>
  <si>
    <t>Numri i përfituesve burra</t>
  </si>
  <si>
    <t>Buxheti për gra</t>
  </si>
  <si>
    <t>Buxheti për burra</t>
  </si>
  <si>
    <t>Buxhetimi i Përgjegjshëm Gjinor (BPGJ)- Niveli lokal</t>
  </si>
  <si>
    <t xml:space="preserve">  </t>
  </si>
  <si>
    <t>631 Komuna Deçan</t>
  </si>
  <si>
    <t xml:space="preserve">                                   Totali i pagave</t>
  </si>
  <si>
    <t xml:space="preserve">Arsimi fillor </t>
  </si>
  <si>
    <t>Arsimi i Mesem</t>
  </si>
  <si>
    <t>Ujesjellsi në Bjeshkë të madhe dhe bjeshkë tjera (vazhdim)</t>
  </si>
  <si>
    <t>Ndërtimi dhe asfalltimi I rrugës në Belle (vazhdim)</t>
  </si>
  <si>
    <t>Struktura e shpenzimeve për vitin 2026</t>
  </si>
  <si>
    <t>Totali i buxhetit  2026</t>
  </si>
  <si>
    <t>Struktura e shpenzimeve për vitin 2027</t>
  </si>
  <si>
    <t>Totali i buxhetit  2027</t>
  </si>
  <si>
    <t xml:space="preserve"> Plani 2025, nga i cili: </t>
  </si>
  <si>
    <t xml:space="preserve"> Plani 2026, nga i cili: </t>
  </si>
  <si>
    <t xml:space="preserve"> Plani 2027, nga i cili: </t>
  </si>
  <si>
    <t xml:space="preserve"> Kostoja totale    </t>
  </si>
  <si>
    <t xml:space="preserve"> Transferet qeveritare </t>
  </si>
  <si>
    <t xml:space="preserve"> Të hyrat vetanake </t>
  </si>
  <si>
    <t xml:space="preserve"> Kostoja </t>
  </si>
  <si>
    <t xml:space="preserve"> Kostoja totale  </t>
  </si>
  <si>
    <t xml:space="preserve">totale   </t>
  </si>
  <si>
    <t>Blerja e Veturave zyrtare</t>
  </si>
  <si>
    <t>Tabela: 3.2   Financimi vjetor i investimeve kapitale komunale për vitin 2025-2027</t>
  </si>
  <si>
    <t xml:space="preserve">Vlersimet  e hershme për vitin 2025 ( propozimi) </t>
  </si>
  <si>
    <t>Korniza Afatmesme e Shpenzimeve me Qarkoren Buxhetore 2025/02</t>
  </si>
  <si>
    <t xml:space="preserve">Vlersimet  e hershme për vitin 2026 ( propozimi) </t>
  </si>
  <si>
    <t>Korniza Afatmesme e Shpenzimeve me Qarkoren Buxhetore 2025/2</t>
  </si>
  <si>
    <t xml:space="preserve">Vlersimet  e hershme për vitin 2027 ( propozimi) </t>
  </si>
  <si>
    <t>Total 2026</t>
  </si>
  <si>
    <t>Total 2027</t>
  </si>
  <si>
    <t xml:space="preserve">Ndertimi I lapidareve ne fshatrat shapetj Parapaqan, Gllogjan,Vranoc, Irzniq - Vazhdim </t>
  </si>
  <si>
    <t>NdertimiiI Rrethojave dhe rregillimi i hapsirave brenda në oborret e Qednrës Rinore, Higjienes dhe Kolonis së Artistëve dhe shtëpisë Alpine, (vazhdim)</t>
  </si>
  <si>
    <t>Ndertimi i Fshattit Turistik Podi i gështënjave  III(vazhdim)</t>
  </si>
  <si>
    <t>Ndërtimi i fsahtit turistik Podi i Gështenjave Faza e II(vazhdim)</t>
  </si>
  <si>
    <t>Ndërtimi I Qendrës Turistike bashkëfinancim me IPA, GIZ dhe EU (vazhdim)</t>
  </si>
  <si>
    <t>Renovimi I rrugeve dhe rrugicave ne Deçan I RI</t>
  </si>
  <si>
    <t>Buxheti sipas Qarkores buxhetore 2025/01</t>
  </si>
  <si>
    <t>G.S.A. sipas qarkores buxhetore 2025/01</t>
  </si>
  <si>
    <t>Stafi 2025 është 409</t>
  </si>
  <si>
    <t>SHERBIMET REZIDENCIALE sipas Qarkores buxhetore 2025/02</t>
  </si>
  <si>
    <t>Stafi për 2025 është 8</t>
  </si>
  <si>
    <t>totali i pagave</t>
  </si>
  <si>
    <t>pagat me GSA</t>
  </si>
  <si>
    <t>pagat me GSSH</t>
  </si>
  <si>
    <t>pagat per SH.Rez.</t>
  </si>
  <si>
    <t>Ndarjet Buxhetore sipas kategorive ekonomike me Qarkoren buxhetore 2025/02</t>
  </si>
  <si>
    <t>Struktura e shpenzimeve të pagave për vitin 2025</t>
  </si>
  <si>
    <t>Paga bazë</t>
  </si>
  <si>
    <t>Përvoja e punës</t>
  </si>
  <si>
    <t>Shtesat dhe kompensimet tjera</t>
  </si>
  <si>
    <t>Paga për pozitat e pa plotësuara</t>
  </si>
  <si>
    <t>Shtesat tranzitore</t>
  </si>
  <si>
    <t>Kontributi i punëdhënësit</t>
  </si>
  <si>
    <t>Total pagat dhe Shtesat</t>
  </si>
  <si>
    <t>Projeksionet e të Hyrave Vetanake 2025-2027</t>
  </si>
  <si>
    <t>Tatimi në pronë 2025</t>
  </si>
  <si>
    <t>Tatimi në tokë 2025</t>
  </si>
  <si>
    <t>THV jo tatimore 2025</t>
  </si>
  <si>
    <t>Totali I THV 2025</t>
  </si>
  <si>
    <t>Tatimi në pronë 2026</t>
  </si>
  <si>
    <t>Tatimi në tokë 2026</t>
  </si>
  <si>
    <t>THV jo tatimore 2026</t>
  </si>
  <si>
    <t>Totali I THV 2026</t>
  </si>
  <si>
    <t>Tatimi në pronë 2027</t>
  </si>
  <si>
    <t>Tatimi në tokë 2027</t>
  </si>
  <si>
    <t>THV jo tatimore 2027</t>
  </si>
  <si>
    <t>Totali I THV 2027</t>
  </si>
  <si>
    <t>Kujdesi Primar Shëndetësor (QKMF)</t>
  </si>
  <si>
    <t>Total paga</t>
  </si>
  <si>
    <t>Sherbime komunale</t>
  </si>
  <si>
    <t>Mirëmbajtje e objekteve</t>
  </si>
  <si>
    <t>Gjithsejt 2025</t>
  </si>
  <si>
    <t>Gjithsejt 2026</t>
  </si>
  <si>
    <t>Gjithsejt 2027</t>
  </si>
  <si>
    <t>QKMF</t>
  </si>
  <si>
    <r>
      <rPr>
        <b/>
        <sz val="11"/>
        <color theme="1"/>
        <rFont val="Calibri"/>
        <family val="2"/>
        <scheme val="minor"/>
      </rPr>
      <t>G.S.SH</t>
    </r>
    <r>
      <rPr>
        <sz val="11"/>
        <color theme="1"/>
        <rFont val="Calibri"/>
        <family val="2"/>
        <scheme val="minor"/>
      </rPr>
      <t xml:space="preserve"> me ndarje buxhetore</t>
    </r>
  </si>
  <si>
    <r>
      <t xml:space="preserve">buxheti në </t>
    </r>
    <r>
      <rPr>
        <b/>
        <sz val="11"/>
        <color theme="1"/>
        <rFont val="Calibri"/>
        <family val="2"/>
        <scheme val="minor"/>
      </rPr>
      <t>bdms</t>
    </r>
    <r>
      <rPr>
        <sz val="11"/>
        <color theme="1"/>
        <rFont val="Calibri"/>
        <family val="2"/>
        <scheme val="minor"/>
      </rPr>
      <t xml:space="preserve"> sipas xhemajlit</t>
    </r>
  </si>
  <si>
    <t>Korniza Afatmesme e Shpenzimeve me Qarkoren Buxhetore 2025/01</t>
  </si>
  <si>
    <t xml:space="preserve">  Planifikimi i pagave per vitet 2025-2027</t>
  </si>
  <si>
    <t>Paga dhe meditje 2025</t>
  </si>
  <si>
    <t>Paga dhe meditje 2026</t>
  </si>
  <si>
    <t>Paga dhe meditje 2027</t>
  </si>
  <si>
    <t>Kufijt  pagave me qarkore buxhetore</t>
  </si>
  <si>
    <t>Dallimi</t>
  </si>
  <si>
    <t>Tabela 1. Numri i punëtorëve në Komunën përkatëse për vitin 2025</t>
  </si>
  <si>
    <t>Tabela 2. Planifikimi për vitin 2025 Niveli i pagave në Komunë</t>
  </si>
  <si>
    <t>Rinovimi I Shkollave ne fshatrat Voksh, Pobergje, Kodrali dhe Prilep (I RI)</t>
  </si>
  <si>
    <t>Ndertimi i aneks objektit të Zjarrefikësve (Vazhdim)</t>
  </si>
  <si>
    <t>Kompleksi Memorial për të gjithë Dëshmorët e Kombit të komunës së Deçanit (I Ri)</t>
  </si>
  <si>
    <t>Lloti III- Ndërtimi dhe Asfaltimi i rrugëve në fshatrat, Strellc I Eperm, Stellc I Ulet, Lluke e Epërme, Dashinoc, Lumbardh etj (vazhdim)</t>
  </si>
  <si>
    <t>Elekrifikimi i Bjeshkës së Belegut (vazhdim)</t>
  </si>
  <si>
    <t>Ndërtimi dhe asfalltimi I rrugës në Pleqe  ( Ri )</t>
  </si>
  <si>
    <t>Ndërtimi I shtepisë Alpine Bjeshkatare faza e II(vazhdim)</t>
  </si>
  <si>
    <t>Zgjerimi I Ndriqimit Efiqent publik nëpër fshatrat Baballoq, Shaptej, Dubovike, Papiq, Maznik, Dashinoc etj (vazhdim)</t>
  </si>
  <si>
    <t>Ndërtimi I Pishines së Mbyllur Gjysme Olimpike(vazhdim)</t>
  </si>
  <si>
    <t>Kolonia e Artistëve Faza e II - Interrieri(vazhdim)</t>
  </si>
  <si>
    <t>Ndërtimi i kanaleve të ujitjes në Deçan, Carrabreg, Beleg, Kodrali, Irzniq (vazhdim)</t>
  </si>
  <si>
    <t>Ndërtimi dhe zgjerimi I rrugës së Qendrës së qytetit të Deçanit Faza e III (vazhdim)</t>
  </si>
  <si>
    <t>Ndërtimi I Sheshit së qyteitt (I Ri)</t>
  </si>
  <si>
    <t>Ndertimi I objekteve momirale te Deshmoreve te kombit ne fshatrat Lluke e Eperme, Drenoc,Kodrali Prapaqan etj. (I RI)</t>
  </si>
  <si>
    <t>Memoriali I Dwshmorëve në Bjeshkën e Belegut (i RI).</t>
  </si>
  <si>
    <t xml:space="preserve">Ndërtimi dhe Asafltimi i rruges për në Bjeshkën e Madhe (Vazhdim) </t>
  </si>
  <si>
    <t>Ndertimi dhe Asfalltimi I rruges për në bjeshken e madhe faza e II (I RI)</t>
  </si>
  <si>
    <t>Ndërtimi I trotuareve në shkollat Rostovic, Ratishe, Kodrali. (vazhdim)</t>
  </si>
  <si>
    <t>Ndertimi I kanalizimit ne rrugen Elena Gjika (I RI)</t>
  </si>
  <si>
    <t>Trotuari në fshatin Irzniq dhe Lluke e Epërme (I RI)</t>
  </si>
  <si>
    <t>Ndërtimi i Rrugeve lokale LOT IV Vranoc, Borliq, Baballoq,Gramaqel etj (I RI)</t>
  </si>
  <si>
    <t>Renovimi I Kulmit të QJKMF-se  I RI</t>
  </si>
  <si>
    <t>Ndertimi I Urës në Vraznoc të vogel, Rastavic dhe Rregullimi shtratit të lumit Baballoq (I RI)</t>
  </si>
  <si>
    <t>Ndertimi I Bibloteks dhe muzeut ne fshatin Carrabreg I Eperm (I RI)</t>
  </si>
  <si>
    <t>Ndertimi I ZIP Line dhe Produkteve tjera Turistike (I RI)</t>
  </si>
  <si>
    <t>Restaurimi I shtëpis së kulturës dhe rregullimi i parkut në fshatin Lloqan(I RI)</t>
  </si>
  <si>
    <t>Ndëttimi I Objektit për mbeturinave të vellimshme (I RI)</t>
  </si>
  <si>
    <t>Ndërtimi I deponisë për mbeturinave inerte (I RI)</t>
  </si>
  <si>
    <t>Ndërtimi I Objektit të ri të komunës (I RI)</t>
  </si>
  <si>
    <t>Elektrifikimi I bjeshkës së Strellcit</t>
  </si>
  <si>
    <t>Ndërtimi I stacionit të Autobuseve</t>
  </si>
  <si>
    <t>Ndërtimi dhe asfaltimi i rrugës Mehmet Uka - Deçan.</t>
  </si>
  <si>
    <t>Ndertimi dhe zgjerimi I rruges Elez Gezi e Magjun Berisha ( I Ri)</t>
  </si>
  <si>
    <t>Restaurimi dhe renovimi i monumeteve kulturore           ( Kulla, Mullinje)</t>
  </si>
  <si>
    <t>Elektrifikimi I bjeshkës së Madhe faza bashkefinancim me qytetar II (I RI)</t>
  </si>
  <si>
    <t>Ndertimi I Objektit te Ri - Shtepia Rezidenciale</t>
  </si>
  <si>
    <t>Ndertimi I Murit Mbrojtes pergjate Lumit lumbardh ne Deçan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</si>
</sst>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u/>
      <sz val="10"/>
      <color theme="1"/>
      <name val="Tahoma"/>
      <family val="2"/>
    </font>
    <font>
      <sz val="8"/>
      <name val="Tahoma"/>
      <family val="2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b/>
      <sz val="14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sz val="11"/>
      <name val="Calibri"/>
      <family val="2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BB8EC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EDEED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9" fillId="0" borderId="0" applyNumberFormat="0" applyFill="0" applyBorder="0" applyAlignment="0" applyProtection="0"/>
  </cellStyleXfs>
  <cellXfs count="386">
    <xf numFmtId="0" fontId="0" fillId="0" borderId="0" xfId="0"/>
    <xf numFmtId="0" fontId="2" fillId="0" borderId="0" xfId="0" applyFont="1"/>
    <xf numFmtId="43" fontId="2" fillId="0" borderId="0" xfId="0" applyNumberFormat="1" applyFont="1"/>
    <xf numFmtId="43" fontId="2" fillId="0" borderId="0" xfId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1" xfId="0" applyFont="1" applyBorder="1"/>
    <xf numFmtId="0" fontId="8" fillId="0" borderId="2" xfId="0" applyFont="1" applyBorder="1"/>
    <xf numFmtId="0" fontId="8" fillId="0" borderId="5" xfId="0" applyFont="1" applyBorder="1"/>
    <xf numFmtId="0" fontId="8" fillId="0" borderId="17" xfId="0" applyFont="1" applyBorder="1"/>
    <xf numFmtId="43" fontId="7" fillId="0" borderId="18" xfId="1" applyFont="1" applyBorder="1"/>
    <xf numFmtId="43" fontId="7" fillId="0" borderId="19" xfId="1" applyFont="1" applyBorder="1"/>
    <xf numFmtId="43" fontId="7" fillId="0" borderId="20" xfId="1" applyFont="1" applyBorder="1"/>
    <xf numFmtId="0" fontId="8" fillId="0" borderId="21" xfId="0" applyFont="1" applyBorder="1"/>
    <xf numFmtId="43" fontId="7" fillId="0" borderId="10" xfId="1" applyFont="1" applyBorder="1"/>
    <xf numFmtId="43" fontId="7" fillId="0" borderId="11" xfId="1" applyFont="1" applyBorder="1"/>
    <xf numFmtId="43" fontId="7" fillId="0" borderId="22" xfId="1" applyFont="1" applyBorder="1"/>
    <xf numFmtId="0" fontId="8" fillId="0" borderId="23" xfId="0" applyFont="1" applyBorder="1"/>
    <xf numFmtId="43" fontId="7" fillId="0" borderId="13" xfId="1" applyFont="1" applyBorder="1"/>
    <xf numFmtId="43" fontId="7" fillId="0" borderId="14" xfId="1" applyFont="1" applyBorder="1"/>
    <xf numFmtId="43" fontId="7" fillId="0" borderId="24" xfId="1" applyFont="1" applyBorder="1"/>
    <xf numFmtId="0" fontId="8" fillId="0" borderId="4" xfId="0" applyFont="1" applyBorder="1"/>
    <xf numFmtId="43" fontId="9" fillId="0" borderId="1" xfId="1" applyFont="1" applyBorder="1"/>
    <xf numFmtId="43" fontId="9" fillId="0" borderId="4" xfId="1" applyFont="1" applyBorder="1"/>
    <xf numFmtId="0" fontId="8" fillId="0" borderId="25" xfId="0" applyFont="1" applyBorder="1"/>
    <xf numFmtId="43" fontId="7" fillId="0" borderId="26" xfId="1" applyFont="1" applyBorder="1"/>
    <xf numFmtId="43" fontId="7" fillId="0" borderId="27" xfId="1" applyFont="1" applyBorder="1"/>
    <xf numFmtId="43" fontId="7" fillId="0" borderId="28" xfId="1" applyFont="1" applyBorder="1"/>
    <xf numFmtId="164" fontId="11" fillId="0" borderId="0" xfId="1" applyNumberFormat="1" applyFont="1"/>
    <xf numFmtId="43" fontId="11" fillId="0" borderId="0" xfId="1" applyNumberFormat="1" applyFont="1"/>
    <xf numFmtId="164" fontId="13" fillId="0" borderId="11" xfId="1" applyNumberFormat="1" applyFont="1" applyBorder="1"/>
    <xf numFmtId="43" fontId="13" fillId="0" borderId="11" xfId="1" applyNumberFormat="1" applyFont="1" applyBorder="1"/>
    <xf numFmtId="43" fontId="4" fillId="0" borderId="0" xfId="1" applyFont="1"/>
    <xf numFmtId="164" fontId="13" fillId="3" borderId="11" xfId="1" applyNumberFormat="1" applyFont="1" applyFill="1" applyBorder="1"/>
    <xf numFmtId="164" fontId="12" fillId="3" borderId="11" xfId="1" applyNumberFormat="1" applyFont="1" applyFill="1" applyBorder="1"/>
    <xf numFmtId="164" fontId="13" fillId="3" borderId="11" xfId="1" applyNumberFormat="1" applyFont="1" applyFill="1" applyBorder="1" applyAlignment="1">
      <alignment horizontal="center"/>
    </xf>
    <xf numFmtId="43" fontId="13" fillId="3" borderId="11" xfId="1" applyNumberFormat="1" applyFont="1" applyFill="1" applyBorder="1"/>
    <xf numFmtId="43" fontId="10" fillId="0" borderId="0" xfId="0" applyNumberFormat="1" applyFont="1"/>
    <xf numFmtId="43" fontId="1" fillId="0" borderId="0" xfId="1" applyNumberFormat="1" applyFont="1"/>
    <xf numFmtId="43" fontId="1" fillId="0" borderId="0" xfId="0" applyNumberFormat="1" applyFont="1"/>
    <xf numFmtId="43" fontId="0" fillId="0" borderId="0" xfId="0" applyNumberFormat="1" applyFont="1"/>
    <xf numFmtId="43" fontId="3" fillId="0" borderId="0" xfId="0" applyNumberFormat="1" applyFont="1"/>
    <xf numFmtId="0" fontId="16" fillId="0" borderId="11" xfId="0" applyFont="1" applyFill="1" applyBorder="1" applyAlignment="1">
      <alignment horizontal="center" vertical="center"/>
    </xf>
    <xf numFmtId="164" fontId="16" fillId="3" borderId="11" xfId="1" applyNumberFormat="1" applyFont="1" applyFill="1" applyBorder="1"/>
    <xf numFmtId="0" fontId="17" fillId="0" borderId="0" xfId="0" applyFont="1"/>
    <xf numFmtId="43" fontId="17" fillId="0" borderId="0" xfId="1" applyFont="1"/>
    <xf numFmtId="164" fontId="20" fillId="0" borderId="0" xfId="1" applyNumberFormat="1" applyFont="1"/>
    <xf numFmtId="164" fontId="21" fillId="0" borderId="0" xfId="1" applyNumberFormat="1" applyFont="1"/>
    <xf numFmtId="164" fontId="21" fillId="0" borderId="0" xfId="1" applyNumberFormat="1" applyFont="1" applyAlignment="1">
      <alignment horizontal="center"/>
    </xf>
    <xf numFmtId="43" fontId="21" fillId="0" borderId="0" xfId="1" applyNumberFormat="1" applyFont="1"/>
    <xf numFmtId="0" fontId="18" fillId="0" borderId="0" xfId="0" applyFont="1" applyBorder="1"/>
    <xf numFmtId="0" fontId="19" fillId="0" borderId="0" xfId="0" applyFont="1" applyBorder="1"/>
    <xf numFmtId="164" fontId="13" fillId="0" borderId="10" xfId="1" applyNumberFormat="1" applyFont="1" applyBorder="1"/>
    <xf numFmtId="43" fontId="13" fillId="0" borderId="22" xfId="1" applyNumberFormat="1" applyFont="1" applyBorder="1"/>
    <xf numFmtId="164" fontId="13" fillId="3" borderId="10" xfId="1" applyNumberFormat="1" applyFont="1" applyFill="1" applyBorder="1"/>
    <xf numFmtId="43" fontId="13" fillId="3" borderId="22" xfId="1" applyNumberFormat="1" applyFont="1" applyFill="1" applyBorder="1"/>
    <xf numFmtId="164" fontId="13" fillId="0" borderId="8" xfId="1" applyNumberFormat="1" applyFont="1" applyBorder="1"/>
    <xf numFmtId="164" fontId="13" fillId="0" borderId="9" xfId="1" applyNumberFormat="1" applyFont="1" applyBorder="1"/>
    <xf numFmtId="0" fontId="16" fillId="0" borderId="9" xfId="0" applyFont="1" applyFill="1" applyBorder="1" applyAlignment="1">
      <alignment horizontal="center" vertical="center"/>
    </xf>
    <xf numFmtId="43" fontId="13" fillId="0" borderId="9" xfId="1" applyNumberFormat="1" applyFont="1" applyBorder="1"/>
    <xf numFmtId="43" fontId="13" fillId="0" borderId="29" xfId="1" applyNumberFormat="1" applyFont="1" applyBorder="1"/>
    <xf numFmtId="164" fontId="12" fillId="2" borderId="1" xfId="1" applyNumberFormat="1" applyFont="1" applyFill="1" applyBorder="1"/>
    <xf numFmtId="164" fontId="12" fillId="2" borderId="2" xfId="1" applyNumberFormat="1" applyFont="1" applyFill="1" applyBorder="1"/>
    <xf numFmtId="164" fontId="15" fillId="2" borderId="2" xfId="1" applyNumberFormat="1" applyFont="1" applyFill="1" applyBorder="1"/>
    <xf numFmtId="164" fontId="12" fillId="2" borderId="2" xfId="1" applyNumberFormat="1" applyFont="1" applyFill="1" applyBorder="1" applyAlignment="1">
      <alignment horizontal="center" wrapText="1"/>
    </xf>
    <xf numFmtId="43" fontId="12" fillId="2" borderId="2" xfId="1" applyNumberFormat="1" applyFont="1" applyFill="1" applyBorder="1" applyAlignment="1">
      <alignment wrapText="1"/>
    </xf>
    <xf numFmtId="43" fontId="12" fillId="2" borderId="5" xfId="1" applyNumberFormat="1" applyFont="1" applyFill="1" applyBorder="1"/>
    <xf numFmtId="164" fontId="12" fillId="2" borderId="26" xfId="1" applyNumberFormat="1" applyFont="1" applyFill="1" applyBorder="1"/>
    <xf numFmtId="164" fontId="12" fillId="2" borderId="27" xfId="1" applyNumberFormat="1" applyFont="1" applyFill="1" applyBorder="1"/>
    <xf numFmtId="164" fontId="15" fillId="2" borderId="27" xfId="1" applyNumberFormat="1" applyFont="1" applyFill="1" applyBorder="1"/>
    <xf numFmtId="164" fontId="12" fillId="2" borderId="27" xfId="1" applyNumberFormat="1" applyFont="1" applyFill="1" applyBorder="1" applyAlignment="1">
      <alignment horizontal="center" wrapText="1"/>
    </xf>
    <xf numFmtId="43" fontId="12" fillId="2" borderId="27" xfId="1" applyNumberFormat="1" applyFont="1" applyFill="1" applyBorder="1" applyAlignment="1">
      <alignment wrapText="1"/>
    </xf>
    <xf numFmtId="43" fontId="12" fillId="2" borderId="28" xfId="1" applyNumberFormat="1" applyFont="1" applyFill="1" applyBorder="1"/>
    <xf numFmtId="164" fontId="12" fillId="2" borderId="7" xfId="1" applyNumberFormat="1" applyFont="1" applyFill="1" applyBorder="1" applyAlignment="1"/>
    <xf numFmtId="164" fontId="12" fillId="2" borderId="30" xfId="1" applyNumberFormat="1" applyFont="1" applyFill="1" applyBorder="1" applyAlignment="1"/>
    <xf numFmtId="164" fontId="15" fillId="2" borderId="30" xfId="1" applyNumberFormat="1" applyFont="1" applyFill="1" applyBorder="1" applyAlignment="1">
      <alignment wrapText="1"/>
    </xf>
    <xf numFmtId="164" fontId="12" fillId="2" borderId="30" xfId="1" applyNumberFormat="1" applyFont="1" applyFill="1" applyBorder="1" applyAlignment="1">
      <alignment wrapText="1"/>
    </xf>
    <xf numFmtId="164" fontId="13" fillId="0" borderId="13" xfId="1" applyNumberFormat="1" applyFont="1" applyBorder="1"/>
    <xf numFmtId="164" fontId="13" fillId="0" borderId="14" xfId="1" applyNumberFormat="1" applyFont="1" applyBorder="1"/>
    <xf numFmtId="0" fontId="24" fillId="0" borderId="0" xfId="0" applyFont="1"/>
    <xf numFmtId="0" fontId="9" fillId="0" borderId="4" xfId="0" applyFont="1" applyBorder="1"/>
    <xf numFmtId="43" fontId="9" fillId="0" borderId="3" xfId="1" applyFont="1" applyBorder="1"/>
    <xf numFmtId="0" fontId="14" fillId="0" borderId="0" xfId="0" applyFont="1"/>
    <xf numFmtId="0" fontId="24" fillId="0" borderId="11" xfId="0" applyFont="1" applyBorder="1" applyAlignment="1">
      <alignment horizontal="center"/>
    </xf>
    <xf numFmtId="43" fontId="24" fillId="0" borderId="11" xfId="1" applyFont="1" applyBorder="1" applyAlignment="1">
      <alignment horizontal="right"/>
    </xf>
    <xf numFmtId="43" fontId="14" fillId="0" borderId="11" xfId="1" applyFont="1" applyBorder="1" applyAlignment="1">
      <alignment horizontal="right"/>
    </xf>
    <xf numFmtId="0" fontId="24" fillId="0" borderId="1" xfId="0" applyFont="1" applyBorder="1" applyAlignment="1">
      <alignment horizontal="left" wrapText="1"/>
    </xf>
    <xf numFmtId="0" fontId="24" fillId="0" borderId="2" xfId="0" applyFont="1" applyBorder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24" fillId="0" borderId="0" xfId="0" applyFont="1" applyAlignment="1">
      <alignment horizontal="center"/>
    </xf>
    <xf numFmtId="43" fontId="24" fillId="0" borderId="0" xfId="1" applyFont="1" applyAlignment="1">
      <alignment horizontal="right"/>
    </xf>
    <xf numFmtId="43" fontId="14" fillId="0" borderId="0" xfId="1" applyFont="1" applyAlignment="1">
      <alignment horizontal="right"/>
    </xf>
    <xf numFmtId="0" fontId="25" fillId="0" borderId="0" xfId="0" applyFont="1"/>
    <xf numFmtId="0" fontId="8" fillId="0" borderId="0" xfId="0" applyFont="1"/>
    <xf numFmtId="0" fontId="10" fillId="0" borderId="0" xfId="0" applyFont="1"/>
    <xf numFmtId="164" fontId="23" fillId="0" borderId="11" xfId="1" applyNumberFormat="1" applyFont="1" applyBorder="1"/>
    <xf numFmtId="0" fontId="23" fillId="0" borderId="11" xfId="0" applyFont="1" applyFill="1" applyBorder="1" applyAlignment="1">
      <alignment horizontal="center" vertical="center"/>
    </xf>
    <xf numFmtId="43" fontId="23" fillId="0" borderId="11" xfId="1" applyNumberFormat="1" applyFont="1" applyBorder="1"/>
    <xf numFmtId="43" fontId="23" fillId="0" borderId="22" xfId="1" applyNumberFormat="1" applyFont="1" applyBorder="1"/>
    <xf numFmtId="164" fontId="23" fillId="0" borderId="10" xfId="1" applyNumberFormat="1" applyFont="1" applyBorder="1"/>
    <xf numFmtId="0" fontId="27" fillId="0" borderId="0" xfId="0" applyFont="1" applyBorder="1"/>
    <xf numFmtId="43" fontId="28" fillId="0" borderId="0" xfId="1" applyFont="1" applyBorder="1"/>
    <xf numFmtId="43" fontId="27" fillId="0" borderId="0" xfId="1" applyFont="1" applyBorder="1"/>
    <xf numFmtId="164" fontId="23" fillId="3" borderId="10" xfId="1" applyNumberFormat="1" applyFont="1" applyFill="1" applyBorder="1"/>
    <xf numFmtId="164" fontId="22" fillId="3" borderId="11" xfId="1" applyNumberFormat="1" applyFont="1" applyFill="1" applyBorder="1"/>
    <xf numFmtId="164" fontId="23" fillId="3" borderId="11" xfId="1" applyNumberFormat="1" applyFont="1" applyFill="1" applyBorder="1"/>
    <xf numFmtId="164" fontId="23" fillId="3" borderId="11" xfId="1" applyNumberFormat="1" applyFont="1" applyFill="1" applyBorder="1" applyAlignment="1">
      <alignment horizontal="center"/>
    </xf>
    <xf numFmtId="43" fontId="23" fillId="3" borderId="11" xfId="1" applyNumberFormat="1" applyFont="1" applyFill="1" applyBorder="1"/>
    <xf numFmtId="43" fontId="23" fillId="3" borderId="22" xfId="1" applyNumberFormat="1" applyFont="1" applyFill="1" applyBorder="1"/>
    <xf numFmtId="0" fontId="28" fillId="0" borderId="0" xfId="0" applyFont="1" applyBorder="1"/>
    <xf numFmtId="0" fontId="29" fillId="0" borderId="0" xfId="0" applyFont="1"/>
    <xf numFmtId="43" fontId="29" fillId="0" borderId="0" xfId="1" applyFont="1"/>
    <xf numFmtId="164" fontId="22" fillId="2" borderId="7" xfId="1" applyNumberFormat="1" applyFont="1" applyFill="1" applyBorder="1" applyAlignment="1"/>
    <xf numFmtId="164" fontId="22" fillId="2" borderId="30" xfId="1" applyNumberFormat="1" applyFont="1" applyFill="1" applyBorder="1" applyAlignment="1"/>
    <xf numFmtId="164" fontId="22" fillId="2" borderId="30" xfId="1" applyNumberFormat="1" applyFont="1" applyFill="1" applyBorder="1" applyAlignment="1">
      <alignment wrapText="1"/>
    </xf>
    <xf numFmtId="164" fontId="22" fillId="2" borderId="1" xfId="1" applyNumberFormat="1" applyFont="1" applyFill="1" applyBorder="1"/>
    <xf numFmtId="164" fontId="22" fillId="2" borderId="2" xfId="1" applyNumberFormat="1" applyFont="1" applyFill="1" applyBorder="1"/>
    <xf numFmtId="164" fontId="23" fillId="0" borderId="8" xfId="1" applyNumberFormat="1" applyFont="1" applyBorder="1"/>
    <xf numFmtId="164" fontId="23" fillId="0" borderId="9" xfId="1" applyNumberFormat="1" applyFont="1" applyBorder="1"/>
    <xf numFmtId="0" fontId="23" fillId="0" borderId="12" xfId="0" applyFont="1" applyFill="1" applyBorder="1" applyAlignment="1">
      <alignment horizontal="center" vertical="center"/>
    </xf>
    <xf numFmtId="43" fontId="23" fillId="3" borderId="9" xfId="1" applyNumberFormat="1" applyFont="1" applyFill="1" applyBorder="1"/>
    <xf numFmtId="43" fontId="23" fillId="3" borderId="29" xfId="1" applyNumberFormat="1" applyFont="1" applyFill="1" applyBorder="1"/>
    <xf numFmtId="0" fontId="30" fillId="0" borderId="0" xfId="0" applyFont="1"/>
    <xf numFmtId="0" fontId="0" fillId="0" borderId="33" xfId="0" applyBorder="1"/>
    <xf numFmtId="0" fontId="0" fillId="0" borderId="15" xfId="0" applyBorder="1"/>
    <xf numFmtId="0" fontId="0" fillId="0" borderId="34" xfId="0" applyBorder="1"/>
    <xf numFmtId="0" fontId="14" fillId="0" borderId="7" xfId="0" applyFont="1" applyBorder="1"/>
    <xf numFmtId="0" fontId="14" fillId="0" borderId="6" xfId="0" applyFont="1" applyBorder="1"/>
    <xf numFmtId="43" fontId="14" fillId="0" borderId="4" xfId="0" applyNumberFormat="1" applyFont="1" applyBorder="1"/>
    <xf numFmtId="0" fontId="0" fillId="0" borderId="35" xfId="0" applyBorder="1"/>
    <xf numFmtId="0" fontId="0" fillId="0" borderId="36" xfId="0" applyBorder="1"/>
    <xf numFmtId="43" fontId="0" fillId="0" borderId="20" xfId="1" applyFont="1" applyBorder="1"/>
    <xf numFmtId="0" fontId="0" fillId="0" borderId="37" xfId="0" applyBorder="1"/>
    <xf numFmtId="43" fontId="0" fillId="0" borderId="22" xfId="1" applyFont="1" applyBorder="1"/>
    <xf numFmtId="0" fontId="0" fillId="0" borderId="38" xfId="0" applyBorder="1"/>
    <xf numFmtId="43" fontId="0" fillId="0" borderId="24" xfId="1" applyFont="1" applyBorder="1"/>
    <xf numFmtId="0" fontId="0" fillId="0" borderId="31" xfId="0" applyBorder="1"/>
    <xf numFmtId="0" fontId="0" fillId="0" borderId="16" xfId="0" applyBorder="1"/>
    <xf numFmtId="0" fontId="30" fillId="0" borderId="7" xfId="0" applyFont="1" applyBorder="1"/>
    <xf numFmtId="0" fontId="30" fillId="0" borderId="30" xfId="0" applyFont="1" applyBorder="1"/>
    <xf numFmtId="43" fontId="30" fillId="0" borderId="4" xfId="1" applyFont="1" applyBorder="1"/>
    <xf numFmtId="0" fontId="31" fillId="0" borderId="0" xfId="0" applyFont="1" applyAlignment="1">
      <alignment vertical="center"/>
    </xf>
    <xf numFmtId="0" fontId="26" fillId="0" borderId="0" xfId="0" applyFont="1"/>
    <xf numFmtId="0" fontId="32" fillId="0" borderId="0" xfId="0" applyFont="1" applyAlignment="1">
      <alignment vertical="center"/>
    </xf>
    <xf numFmtId="0" fontId="32" fillId="0" borderId="11" xfId="0" applyFont="1" applyBorder="1" applyAlignment="1">
      <alignment vertical="center" wrapText="1"/>
    </xf>
    <xf numFmtId="4" fontId="10" fillId="0" borderId="11" xfId="0" applyNumberFormat="1" applyFont="1" applyBorder="1"/>
    <xf numFmtId="0" fontId="33" fillId="0" borderId="0" xfId="0" applyFont="1" applyAlignment="1">
      <alignment vertical="center"/>
    </xf>
    <xf numFmtId="4" fontId="0" fillId="0" borderId="0" xfId="0" applyNumberFormat="1" applyFill="1" applyBorder="1"/>
    <xf numFmtId="0" fontId="35" fillId="0" borderId="11" xfId="0" applyFont="1" applyBorder="1" applyAlignment="1">
      <alignment vertical="center" wrapText="1"/>
    </xf>
    <xf numFmtId="43" fontId="35" fillId="0" borderId="11" xfId="1" applyFont="1" applyBorder="1" applyAlignment="1">
      <alignment horizontal="right" vertical="center" wrapText="1"/>
    </xf>
    <xf numFmtId="0" fontId="0" fillId="0" borderId="11" xfId="0" applyBorder="1"/>
    <xf numFmtId="0" fontId="9" fillId="0" borderId="0" xfId="0" applyFont="1"/>
    <xf numFmtId="0" fontId="0" fillId="0" borderId="0" xfId="0" applyBorder="1"/>
    <xf numFmtId="0" fontId="33" fillId="0" borderId="0" xfId="0" applyFont="1" applyAlignment="1">
      <alignment vertical="center" wrapText="1"/>
    </xf>
    <xf numFmtId="0" fontId="0" fillId="0" borderId="7" xfId="0" applyBorder="1"/>
    <xf numFmtId="49" fontId="13" fillId="0" borderId="8" xfId="1" applyNumberFormat="1" applyFont="1" applyBorder="1"/>
    <xf numFmtId="49" fontId="13" fillId="0" borderId="10" xfId="1" applyNumberFormat="1" applyFont="1" applyBorder="1"/>
    <xf numFmtId="0" fontId="14" fillId="0" borderId="39" xfId="0" applyFont="1" applyBorder="1" applyAlignment="1">
      <alignment horizontal="center"/>
    </xf>
    <xf numFmtId="0" fontId="0" fillId="0" borderId="6" xfId="0" applyBorder="1"/>
    <xf numFmtId="43" fontId="0" fillId="0" borderId="0" xfId="1" applyFont="1"/>
    <xf numFmtId="43" fontId="39" fillId="0" borderId="0" xfId="2" applyNumberFormat="1" applyBorder="1"/>
    <xf numFmtId="1" fontId="0" fillId="0" borderId="0" xfId="0" applyNumberFormat="1"/>
    <xf numFmtId="0" fontId="23" fillId="0" borderId="41" xfId="0" applyFont="1" applyFill="1" applyBorder="1" applyAlignment="1">
      <alignment horizontal="center" vertical="center"/>
    </xf>
    <xf numFmtId="164" fontId="22" fillId="2" borderId="42" xfId="1" applyNumberFormat="1" applyFont="1" applyFill="1" applyBorder="1" applyAlignment="1">
      <alignment horizontal="center" wrapText="1"/>
    </xf>
    <xf numFmtId="43" fontId="22" fillId="2" borderId="42" xfId="1" applyNumberFormat="1" applyFont="1" applyFill="1" applyBorder="1" applyAlignment="1">
      <alignment wrapText="1"/>
    </xf>
    <xf numFmtId="43" fontId="22" fillId="2" borderId="40" xfId="1" applyNumberFormat="1" applyFont="1" applyFill="1" applyBorder="1"/>
    <xf numFmtId="0" fontId="40" fillId="6" borderId="44" xfId="0" applyFont="1" applyFill="1" applyBorder="1" applyAlignment="1">
      <alignment horizontal="center" vertical="center" wrapText="1"/>
    </xf>
    <xf numFmtId="0" fontId="40" fillId="6" borderId="49" xfId="0" applyFont="1" applyFill="1" applyBorder="1" applyAlignment="1">
      <alignment horizontal="center" vertical="center" wrapText="1"/>
    </xf>
    <xf numFmtId="0" fontId="41" fillId="6" borderId="49" xfId="0" applyFont="1" applyFill="1" applyBorder="1" applyAlignment="1">
      <alignment horizontal="center" vertical="center" wrapText="1"/>
    </xf>
    <xf numFmtId="0" fontId="41" fillId="7" borderId="49" xfId="0" applyFont="1" applyFill="1" applyBorder="1" applyAlignment="1">
      <alignment horizontal="center" vertical="center" wrapText="1"/>
    </xf>
    <xf numFmtId="0" fontId="0" fillId="6" borderId="49" xfId="0" applyFill="1" applyBorder="1" applyAlignment="1">
      <alignment vertical="top" wrapText="1"/>
    </xf>
    <xf numFmtId="0" fontId="0" fillId="7" borderId="49" xfId="0" applyFill="1" applyBorder="1" applyAlignment="1">
      <alignment vertical="center" wrapText="1"/>
    </xf>
    <xf numFmtId="0" fontId="40" fillId="7" borderId="11" xfId="0" applyFont="1" applyFill="1" applyBorder="1" applyAlignment="1">
      <alignment vertical="center"/>
    </xf>
    <xf numFmtId="0" fontId="41" fillId="7" borderId="14" xfId="0" applyFont="1" applyFill="1" applyBorder="1" applyAlignment="1">
      <alignment vertical="center"/>
    </xf>
    <xf numFmtId="0" fontId="43" fillId="0" borderId="11" xfId="0" applyFont="1" applyBorder="1" applyAlignment="1">
      <alignment horizontal="right" vertical="center"/>
    </xf>
    <xf numFmtId="0" fontId="45" fillId="0" borderId="11" xfId="0" applyFont="1" applyBorder="1" applyAlignment="1">
      <alignment vertical="center" wrapText="1"/>
    </xf>
    <xf numFmtId="4" fontId="43" fillId="0" borderId="9" xfId="0" applyNumberFormat="1" applyFont="1" applyBorder="1" applyAlignment="1">
      <alignment vertical="center"/>
    </xf>
    <xf numFmtId="0" fontId="43" fillId="0" borderId="0" xfId="0" applyFont="1"/>
    <xf numFmtId="4" fontId="43" fillId="0" borderId="11" xfId="0" applyNumberFormat="1" applyFont="1" applyBorder="1" applyAlignment="1">
      <alignment vertical="center"/>
    </xf>
    <xf numFmtId="0" fontId="43" fillId="0" borderId="11" xfId="0" applyFont="1" applyBorder="1" applyAlignment="1">
      <alignment vertical="center" wrapText="1"/>
    </xf>
    <xf numFmtId="4" fontId="43" fillId="4" borderId="11" xfId="0" applyNumberFormat="1" applyFont="1" applyFill="1" applyBorder="1" applyAlignment="1">
      <alignment vertical="center"/>
    </xf>
    <xf numFmtId="4" fontId="45" fillId="4" borderId="11" xfId="0" applyNumberFormat="1" applyFont="1" applyFill="1" applyBorder="1" applyAlignment="1">
      <alignment vertical="center"/>
    </xf>
    <xf numFmtId="0" fontId="45" fillId="5" borderId="11" xfId="0" applyFont="1" applyFill="1" applyBorder="1" applyAlignment="1">
      <alignment horizontal="right" vertical="center"/>
    </xf>
    <xf numFmtId="0" fontId="45" fillId="5" borderId="11" xfId="0" applyFont="1" applyFill="1" applyBorder="1" applyAlignment="1">
      <alignment vertical="center" wrapText="1"/>
    </xf>
    <xf numFmtId="4" fontId="45" fillId="5" borderId="11" xfId="0" applyNumberFormat="1" applyFont="1" applyFill="1" applyBorder="1" applyAlignment="1">
      <alignment vertical="center"/>
    </xf>
    <xf numFmtId="0" fontId="46" fillId="5" borderId="0" xfId="0" applyFont="1" applyFill="1" applyAlignment="1">
      <alignment vertical="center"/>
    </xf>
    <xf numFmtId="0" fontId="45" fillId="5" borderId="11" xfId="0" applyFont="1" applyFill="1" applyBorder="1" applyAlignment="1">
      <alignment horizontal="right" vertical="center" wrapText="1"/>
    </xf>
    <xf numFmtId="4" fontId="45" fillId="5" borderId="11" xfId="0" applyNumberFormat="1" applyFont="1" applyFill="1" applyBorder="1" applyAlignment="1">
      <alignment vertical="center" wrapText="1"/>
    </xf>
    <xf numFmtId="4" fontId="0" fillId="0" borderId="0" xfId="0" applyNumberFormat="1"/>
    <xf numFmtId="0" fontId="47" fillId="0" borderId="0" xfId="0" applyFont="1"/>
    <xf numFmtId="164" fontId="13" fillId="4" borderId="10" xfId="1" applyNumberFormat="1" applyFont="1" applyFill="1" applyBorder="1"/>
    <xf numFmtId="164" fontId="12" fillId="4" borderId="11" xfId="1" applyNumberFormat="1" applyFont="1" applyFill="1" applyBorder="1"/>
    <xf numFmtId="164" fontId="16" fillId="4" borderId="11" xfId="1" applyNumberFormat="1" applyFont="1" applyFill="1" applyBorder="1"/>
    <xf numFmtId="164" fontId="13" fillId="4" borderId="11" xfId="1" applyNumberFormat="1" applyFont="1" applyFill="1" applyBorder="1" applyAlignment="1">
      <alignment horizontal="center"/>
    </xf>
    <xf numFmtId="43" fontId="13" fillId="4" borderId="11" xfId="1" applyNumberFormat="1" applyFont="1" applyFill="1" applyBorder="1"/>
    <xf numFmtId="43" fontId="13" fillId="4" borderId="22" xfId="1" applyNumberFormat="1" applyFont="1" applyFill="1" applyBorder="1"/>
    <xf numFmtId="164" fontId="13" fillId="4" borderId="11" xfId="1" applyNumberFormat="1" applyFont="1" applyFill="1" applyBorder="1"/>
    <xf numFmtId="164" fontId="12" fillId="8" borderId="7" xfId="1" applyNumberFormat="1" applyFont="1" applyFill="1" applyBorder="1"/>
    <xf numFmtId="164" fontId="12" fillId="8" borderId="30" xfId="1" applyNumberFormat="1" applyFont="1" applyFill="1" applyBorder="1"/>
    <xf numFmtId="164" fontId="12" fillId="8" borderId="6" xfId="1" applyNumberFormat="1" applyFont="1" applyFill="1" applyBorder="1"/>
    <xf numFmtId="164" fontId="12" fillId="8" borderId="1" xfId="1" applyNumberFormat="1" applyFont="1" applyFill="1" applyBorder="1" applyAlignment="1"/>
    <xf numFmtId="43" fontId="12" fillId="8" borderId="2" xfId="1" applyNumberFormat="1" applyFont="1" applyFill="1" applyBorder="1"/>
    <xf numFmtId="43" fontId="12" fillId="8" borderId="5" xfId="1" applyNumberFormat="1" applyFont="1" applyFill="1" applyBorder="1"/>
    <xf numFmtId="164" fontId="22" fillId="4" borderId="11" xfId="1" applyNumberFormat="1" applyFont="1" applyFill="1" applyBorder="1"/>
    <xf numFmtId="164" fontId="23" fillId="4" borderId="11" xfId="1" applyNumberFormat="1" applyFont="1" applyFill="1" applyBorder="1"/>
    <xf numFmtId="164" fontId="23" fillId="4" borderId="11" xfId="1" applyNumberFormat="1" applyFont="1" applyFill="1" applyBorder="1" applyAlignment="1">
      <alignment horizontal="center"/>
    </xf>
    <xf numFmtId="43" fontId="23" fillId="4" borderId="11" xfId="1" applyNumberFormat="1" applyFont="1" applyFill="1" applyBorder="1"/>
    <xf numFmtId="43" fontId="23" fillId="4" borderId="22" xfId="1" applyNumberFormat="1" applyFont="1" applyFill="1" applyBorder="1"/>
    <xf numFmtId="164" fontId="22" fillId="8" borderId="7" xfId="1" applyNumberFormat="1" applyFont="1" applyFill="1" applyBorder="1"/>
    <xf numFmtId="164" fontId="22" fillId="8" borderId="30" xfId="1" applyNumberFormat="1" applyFont="1" applyFill="1" applyBorder="1"/>
    <xf numFmtId="164" fontId="22" fillId="8" borderId="6" xfId="1" applyNumberFormat="1" applyFont="1" applyFill="1" applyBorder="1"/>
    <xf numFmtId="164" fontId="22" fillId="8" borderId="1" xfId="1" applyNumberFormat="1" applyFont="1" applyFill="1" applyBorder="1" applyAlignment="1"/>
    <xf numFmtId="43" fontId="22" fillId="8" borderId="2" xfId="1" applyNumberFormat="1" applyFont="1" applyFill="1" applyBorder="1"/>
    <xf numFmtId="43" fontId="22" fillId="8" borderId="5" xfId="1" applyNumberFormat="1" applyFont="1" applyFill="1" applyBorder="1"/>
    <xf numFmtId="43" fontId="28" fillId="8" borderId="0" xfId="0" applyNumberFormat="1" applyFont="1" applyFill="1" applyBorder="1"/>
    <xf numFmtId="0" fontId="28" fillId="8" borderId="0" xfId="0" applyFont="1" applyFill="1" applyBorder="1"/>
    <xf numFmtId="0" fontId="29" fillId="8" borderId="0" xfId="0" applyFont="1" applyFill="1"/>
    <xf numFmtId="43" fontId="29" fillId="8" borderId="0" xfId="1" applyFont="1" applyFill="1"/>
    <xf numFmtId="164" fontId="23" fillId="4" borderId="10" xfId="1" applyNumberFormat="1" applyFont="1" applyFill="1" applyBorder="1"/>
    <xf numFmtId="43" fontId="28" fillId="4" borderId="0" xfId="1" applyFont="1" applyFill="1" applyBorder="1"/>
    <xf numFmtId="0" fontId="28" fillId="4" borderId="0" xfId="0" applyFont="1" applyFill="1" applyBorder="1"/>
    <xf numFmtId="0" fontId="29" fillId="4" borderId="0" xfId="0" applyFont="1" applyFill="1"/>
    <xf numFmtId="43" fontId="29" fillId="4" borderId="0" xfId="1" applyFont="1" applyFill="1"/>
    <xf numFmtId="43" fontId="23" fillId="4" borderId="9" xfId="1" applyNumberFormat="1" applyFont="1" applyFill="1" applyBorder="1"/>
    <xf numFmtId="43" fontId="23" fillId="4" borderId="29" xfId="1" applyNumberFormat="1" applyFont="1" applyFill="1" applyBorder="1"/>
    <xf numFmtId="0" fontId="19" fillId="4" borderId="0" xfId="0" applyFont="1" applyFill="1" applyBorder="1"/>
    <xf numFmtId="0" fontId="2" fillId="4" borderId="0" xfId="0" applyFont="1" applyFill="1"/>
    <xf numFmtId="43" fontId="2" fillId="4" borderId="0" xfId="1" applyFont="1" applyFill="1"/>
    <xf numFmtId="164" fontId="22" fillId="8" borderId="7" xfId="1" applyNumberFormat="1" applyFont="1" applyFill="1" applyBorder="1" applyAlignment="1">
      <alignment horizontal="left"/>
    </xf>
    <xf numFmtId="164" fontId="22" fillId="8" borderId="30" xfId="1" applyNumberFormat="1" applyFont="1" applyFill="1" applyBorder="1" applyAlignment="1">
      <alignment horizontal="left"/>
    </xf>
    <xf numFmtId="164" fontId="22" fillId="8" borderId="6" xfId="1" applyNumberFormat="1" applyFont="1" applyFill="1" applyBorder="1" applyAlignment="1">
      <alignment horizontal="left"/>
    </xf>
    <xf numFmtId="164" fontId="22" fillId="8" borderId="3" xfId="1" applyNumberFormat="1" applyFont="1" applyFill="1" applyBorder="1" applyAlignment="1"/>
    <xf numFmtId="0" fontId="19" fillId="8" borderId="0" xfId="0" applyFont="1" applyFill="1" applyBorder="1"/>
    <xf numFmtId="0" fontId="2" fillId="8" borderId="0" xfId="0" applyFont="1" applyFill="1"/>
    <xf numFmtId="43" fontId="2" fillId="8" borderId="0" xfId="1" applyFont="1" applyFill="1"/>
    <xf numFmtId="0" fontId="38" fillId="5" borderId="11" xfId="0" applyFont="1" applyFill="1" applyBorder="1" applyAlignment="1">
      <alignment horizontal="right" vertical="center" wrapText="1"/>
    </xf>
    <xf numFmtId="4" fontId="38" fillId="5" borderId="11" xfId="0" applyNumberFormat="1" applyFont="1" applyFill="1" applyBorder="1" applyAlignment="1">
      <alignment horizontal="right" vertical="center" wrapText="1"/>
    </xf>
    <xf numFmtId="3" fontId="38" fillId="5" borderId="11" xfId="0" applyNumberFormat="1" applyFont="1" applyFill="1" applyBorder="1" applyAlignment="1">
      <alignment horizontal="right" vertical="center" wrapText="1"/>
    </xf>
    <xf numFmtId="4" fontId="38" fillId="5" borderId="11" xfId="0" applyNumberFormat="1" applyFont="1" applyFill="1" applyBorder="1" applyAlignment="1">
      <alignment vertical="center" wrapText="1"/>
    </xf>
    <xf numFmtId="0" fontId="38" fillId="5" borderId="11" xfId="0" applyFont="1" applyFill="1" applyBorder="1" applyAlignment="1">
      <alignment vertical="center" wrapText="1"/>
    </xf>
    <xf numFmtId="43" fontId="23" fillId="0" borderId="9" xfId="1" applyFont="1" applyBorder="1"/>
    <xf numFmtId="43" fontId="24" fillId="0" borderId="0" xfId="1" applyFont="1"/>
    <xf numFmtId="43" fontId="23" fillId="0" borderId="14" xfId="1" applyFont="1" applyBorder="1"/>
    <xf numFmtId="4" fontId="38" fillId="5" borderId="14" xfId="0" applyNumberFormat="1" applyFont="1" applyFill="1" applyBorder="1" applyAlignment="1">
      <alignment vertical="center"/>
    </xf>
    <xf numFmtId="164" fontId="23" fillId="0" borderId="11" xfId="1" applyNumberFormat="1" applyFont="1" applyFill="1" applyBorder="1" applyProtection="1"/>
    <xf numFmtId="0" fontId="23" fillId="0" borderId="11" xfId="0" applyFont="1" applyFill="1" applyBorder="1" applyAlignment="1">
      <alignment horizontal="center" vertical="center"/>
    </xf>
    <xf numFmtId="43" fontId="23" fillId="0" borderId="11" xfId="1" applyFont="1" applyBorder="1"/>
    <xf numFmtId="0" fontId="49" fillId="0" borderId="0" xfId="0" applyFont="1"/>
    <xf numFmtId="0" fontId="48" fillId="0" borderId="0" xfId="0" applyFont="1"/>
    <xf numFmtId="0" fontId="16" fillId="0" borderId="11" xfId="0" applyFont="1" applyBorder="1" applyAlignment="1">
      <alignment horizontal="right" vertical="center"/>
    </xf>
    <xf numFmtId="4" fontId="16" fillId="0" borderId="11" xfId="0" applyNumberFormat="1" applyFont="1" applyBorder="1" applyAlignment="1">
      <alignment vertical="center"/>
    </xf>
    <xf numFmtId="4" fontId="16" fillId="0" borderId="9" xfId="0" applyNumberFormat="1" applyFont="1" applyBorder="1" applyAlignment="1">
      <alignment vertical="center"/>
    </xf>
    <xf numFmtId="0" fontId="16" fillId="0" borderId="0" xfId="0" applyFont="1"/>
    <xf numFmtId="3" fontId="0" fillId="0" borderId="0" xfId="0" applyNumberFormat="1"/>
    <xf numFmtId="0" fontId="16" fillId="4" borderId="11" xfId="0" applyFont="1" applyFill="1" applyBorder="1" applyAlignment="1">
      <alignment vertical="center" wrapText="1"/>
    </xf>
    <xf numFmtId="0" fontId="45" fillId="4" borderId="11" xfId="0" applyFont="1" applyFill="1" applyBorder="1" applyAlignment="1">
      <alignment vertical="center" wrapText="1"/>
    </xf>
    <xf numFmtId="0" fontId="43" fillId="4" borderId="11" xfId="0" applyFont="1" applyFill="1" applyBorder="1" applyAlignment="1">
      <alignment horizontal="right" vertical="center"/>
    </xf>
    <xf numFmtId="4" fontId="43" fillId="4" borderId="9" xfId="0" applyNumberFormat="1" applyFont="1" applyFill="1" applyBorder="1" applyAlignment="1">
      <alignment vertical="center"/>
    </xf>
    <xf numFmtId="0" fontId="43" fillId="4" borderId="0" xfId="0" applyFont="1" applyFill="1"/>
    <xf numFmtId="0" fontId="0" fillId="4" borderId="0" xfId="0" applyFill="1"/>
    <xf numFmtId="4" fontId="41" fillId="9" borderId="11" xfId="0" applyNumberFormat="1" applyFont="1" applyFill="1" applyBorder="1" applyAlignment="1">
      <alignment vertical="center"/>
    </xf>
    <xf numFmtId="0" fontId="16" fillId="0" borderId="11" xfId="0" applyFont="1" applyBorder="1" applyAlignment="1">
      <alignment vertical="center" wrapText="1"/>
    </xf>
    <xf numFmtId="0" fontId="43" fillId="4" borderId="11" xfId="0" applyFont="1" applyFill="1" applyBorder="1" applyAlignment="1">
      <alignment vertical="center" wrapText="1"/>
    </xf>
    <xf numFmtId="0" fontId="16" fillId="5" borderId="11" xfId="0" applyFont="1" applyFill="1" applyBorder="1" applyAlignment="1">
      <alignment horizontal="right" vertical="center"/>
    </xf>
    <xf numFmtId="4" fontId="16" fillId="5" borderId="11" xfId="0" applyNumberFormat="1" applyFont="1" applyFill="1" applyBorder="1" applyAlignment="1">
      <alignment vertical="center"/>
    </xf>
    <xf numFmtId="0" fontId="50" fillId="5" borderId="0" xfId="0" applyFont="1" applyFill="1" applyAlignment="1">
      <alignment vertical="center"/>
    </xf>
    <xf numFmtId="4" fontId="41" fillId="9" borderId="9" xfId="0" applyNumberFormat="1" applyFont="1" applyFill="1" applyBorder="1" applyAlignment="1">
      <alignment vertical="center"/>
    </xf>
    <xf numFmtId="4" fontId="15" fillId="9" borderId="11" xfId="0" applyNumberFormat="1" applyFont="1" applyFill="1" applyBorder="1" applyAlignment="1">
      <alignment vertical="center"/>
    </xf>
    <xf numFmtId="4" fontId="45" fillId="9" borderId="11" xfId="0" applyNumberFormat="1" applyFont="1" applyFill="1" applyBorder="1" applyAlignment="1">
      <alignment vertical="center"/>
    </xf>
    <xf numFmtId="4" fontId="41" fillId="9" borderId="11" xfId="0" applyNumberFormat="1" applyFont="1" applyFill="1" applyBorder="1" applyAlignment="1">
      <alignment vertical="center" wrapText="1"/>
    </xf>
    <xf numFmtId="4" fontId="40" fillId="9" borderId="9" xfId="0" applyNumberFormat="1" applyFont="1" applyFill="1" applyBorder="1" applyAlignment="1">
      <alignment vertical="center"/>
    </xf>
    <xf numFmtId="4" fontId="15" fillId="9" borderId="9" xfId="0" applyNumberFormat="1" applyFont="1" applyFill="1" applyBorder="1" applyAlignment="1">
      <alignment vertical="center"/>
    </xf>
    <xf numFmtId="4" fontId="45" fillId="9" borderId="11" xfId="0" applyNumberFormat="1" applyFont="1" applyFill="1" applyBorder="1" applyAlignment="1">
      <alignment vertical="center" wrapText="1"/>
    </xf>
    <xf numFmtId="0" fontId="45" fillId="0" borderId="11" xfId="0" applyFont="1" applyBorder="1" applyAlignment="1">
      <alignment vertical="top" wrapText="1"/>
    </xf>
    <xf numFmtId="43" fontId="13" fillId="0" borderId="9" xfId="1" applyFont="1" applyBorder="1"/>
    <xf numFmtId="43" fontId="13" fillId="0" borderId="11" xfId="1" applyFont="1" applyBorder="1"/>
    <xf numFmtId="43" fontId="51" fillId="0" borderId="11" xfId="1" applyFont="1" applyBorder="1"/>
    <xf numFmtId="0" fontId="30" fillId="0" borderId="4" xfId="0" applyFont="1" applyBorder="1"/>
    <xf numFmtId="43" fontId="0" fillId="0" borderId="29" xfId="1" applyFont="1" applyBorder="1"/>
    <xf numFmtId="0" fontId="0" fillId="0" borderId="25" xfId="0" applyBorder="1"/>
    <xf numFmtId="0" fontId="0" fillId="0" borderId="56" xfId="0" applyBorder="1"/>
    <xf numFmtId="43" fontId="30" fillId="0" borderId="6" xfId="1" applyFont="1" applyBorder="1"/>
    <xf numFmtId="43" fontId="0" fillId="0" borderId="11" xfId="1" applyFont="1" applyBorder="1"/>
    <xf numFmtId="43" fontId="0" fillId="0" borderId="11" xfId="1" applyFont="1" applyBorder="1" applyAlignment="1">
      <alignment horizontal="right"/>
    </xf>
    <xf numFmtId="43" fontId="0" fillId="0" borderId="14" xfId="1" applyFont="1" applyBorder="1"/>
    <xf numFmtId="43" fontId="30" fillId="0" borderId="4" xfId="0" applyNumberFormat="1" applyFont="1" applyBorder="1"/>
    <xf numFmtId="43" fontId="0" fillId="0" borderId="0" xfId="0" applyNumberFormat="1"/>
    <xf numFmtId="0" fontId="0" fillId="0" borderId="11" xfId="0" applyBorder="1" applyAlignment="1">
      <alignment horizontal="center"/>
    </xf>
    <xf numFmtId="0" fontId="0" fillId="0" borderId="14" xfId="0" applyBorder="1"/>
    <xf numFmtId="43" fontId="0" fillId="0" borderId="4" xfId="1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43" fontId="0" fillId="0" borderId="57" xfId="1" applyFont="1" applyBorder="1"/>
    <xf numFmtId="43" fontId="0" fillId="0" borderId="32" xfId="1" applyFont="1" applyBorder="1"/>
    <xf numFmtId="43" fontId="0" fillId="0" borderId="58" xfId="1" applyFont="1" applyBorder="1"/>
    <xf numFmtId="43" fontId="0" fillId="0" borderId="0" xfId="1" applyFont="1" applyBorder="1"/>
    <xf numFmtId="0" fontId="30" fillId="0" borderId="18" xfId="0" applyFont="1" applyBorder="1"/>
    <xf numFmtId="0" fontId="30" fillId="0" borderId="19" xfId="0" applyFont="1" applyBorder="1"/>
    <xf numFmtId="0" fontId="30" fillId="0" borderId="20" xfId="0" applyFont="1" applyBorder="1"/>
    <xf numFmtId="0" fontId="0" fillId="0" borderId="57" xfId="0" applyBorder="1"/>
    <xf numFmtId="43" fontId="0" fillId="0" borderId="32" xfId="1" applyFont="1" applyBorder="1" applyAlignment="1">
      <alignment horizontal="right"/>
    </xf>
    <xf numFmtId="43" fontId="0" fillId="0" borderId="58" xfId="1" applyFont="1" applyBorder="1" applyAlignment="1">
      <alignment horizontal="right"/>
    </xf>
    <xf numFmtId="0" fontId="0" fillId="0" borderId="10" xfId="0" applyBorder="1"/>
    <xf numFmtId="43" fontId="0" fillId="0" borderId="22" xfId="1" applyFont="1" applyBorder="1" applyAlignment="1">
      <alignment horizontal="right"/>
    </xf>
    <xf numFmtId="0" fontId="0" fillId="0" borderId="59" xfId="0" applyBorder="1"/>
    <xf numFmtId="43" fontId="0" fillId="0" borderId="60" xfId="1" applyFont="1" applyBorder="1" applyAlignment="1">
      <alignment horizontal="right"/>
    </xf>
    <xf numFmtId="43" fontId="0" fillId="0" borderId="61" xfId="1" applyFont="1" applyBorder="1" applyAlignment="1">
      <alignment horizontal="right"/>
    </xf>
    <xf numFmtId="0" fontId="0" fillId="0" borderId="1" xfId="0" applyBorder="1"/>
    <xf numFmtId="43" fontId="0" fillId="0" borderId="2" xfId="0" applyNumberFormat="1" applyBorder="1"/>
    <xf numFmtId="43" fontId="21" fillId="0" borderId="0" xfId="1" applyFont="1"/>
    <xf numFmtId="164" fontId="15" fillId="2" borderId="1" xfId="1" applyNumberFormat="1" applyFont="1" applyFill="1" applyBorder="1" applyAlignment="1">
      <alignment horizontal="left" vertical="center" wrapText="1"/>
    </xf>
    <xf numFmtId="43" fontId="12" fillId="2" borderId="2" xfId="1" applyFont="1" applyFill="1" applyBorder="1" applyAlignment="1">
      <alignment wrapText="1"/>
    </xf>
    <xf numFmtId="43" fontId="12" fillId="2" borderId="5" xfId="1" applyFont="1" applyFill="1" applyBorder="1" applyAlignment="1">
      <alignment wrapText="1"/>
    </xf>
    <xf numFmtId="0" fontId="23" fillId="0" borderId="9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43" fontId="52" fillId="0" borderId="11" xfId="1" applyFont="1" applyBorder="1"/>
    <xf numFmtId="43" fontId="14" fillId="0" borderId="0" xfId="1" applyFont="1"/>
    <xf numFmtId="43" fontId="14" fillId="0" borderId="0" xfId="0" applyNumberFormat="1" applyFont="1"/>
    <xf numFmtId="0" fontId="13" fillId="0" borderId="11" xfId="0" applyFont="1" applyBorder="1" applyAlignment="1" applyProtection="1">
      <alignment horizontal="left" vertical="top" wrapText="1"/>
    </xf>
    <xf numFmtId="0" fontId="16" fillId="5" borderId="11" xfId="0" applyFont="1" applyFill="1" applyBorder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43" fontId="35" fillId="0" borderId="0" xfId="1" applyFont="1" applyFill="1" applyBorder="1" applyAlignment="1">
      <alignment vertical="center" wrapText="1"/>
    </xf>
    <xf numFmtId="43" fontId="37" fillId="0" borderId="0" xfId="1" applyFont="1" applyFill="1" applyBorder="1" applyAlignment="1">
      <alignment vertical="center" wrapText="1"/>
    </xf>
    <xf numFmtId="43" fontId="35" fillId="0" borderId="11" xfId="1" applyFont="1" applyBorder="1" applyAlignment="1">
      <alignment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/>
    </xf>
    <xf numFmtId="0" fontId="30" fillId="0" borderId="57" xfId="0" applyFont="1" applyBorder="1" applyAlignment="1">
      <alignment horizontal="center"/>
    </xf>
    <xf numFmtId="0" fontId="33" fillId="0" borderId="10" xfId="0" applyFont="1" applyBorder="1" applyAlignment="1">
      <alignment vertical="center" wrapText="1"/>
    </xf>
    <xf numFmtId="4" fontId="35" fillId="0" borderId="22" xfId="0" applyNumberFormat="1" applyFont="1" applyBorder="1" applyAlignment="1">
      <alignment vertical="center" wrapText="1"/>
    </xf>
    <xf numFmtId="43" fontId="35" fillId="0" borderId="22" xfId="1" applyFont="1" applyBorder="1" applyAlignment="1">
      <alignment horizontal="right" vertical="center" wrapText="1"/>
    </xf>
    <xf numFmtId="0" fontId="33" fillId="0" borderId="57" xfId="0" applyFont="1" applyBorder="1" applyAlignment="1">
      <alignment vertical="center" wrapText="1"/>
    </xf>
    <xf numFmtId="0" fontId="35" fillId="0" borderId="32" xfId="0" applyFont="1" applyBorder="1" applyAlignment="1">
      <alignment vertical="center" wrapText="1"/>
    </xf>
    <xf numFmtId="4" fontId="35" fillId="0" borderId="32" xfId="0" applyNumberFormat="1" applyFont="1" applyBorder="1" applyAlignment="1">
      <alignment vertical="center" wrapText="1"/>
    </xf>
    <xf numFmtId="43" fontId="35" fillId="0" borderId="58" xfId="1" applyFont="1" applyBorder="1" applyAlignment="1">
      <alignment horizontal="right" vertical="center" wrapText="1"/>
    </xf>
    <xf numFmtId="43" fontId="32" fillId="0" borderId="0" xfId="1" applyFont="1" applyFill="1" applyBorder="1" applyAlignment="1">
      <alignment vertical="center" wrapText="1"/>
    </xf>
    <xf numFmtId="0" fontId="33" fillId="0" borderId="19" xfId="0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4" fontId="10" fillId="0" borderId="22" xfId="0" applyNumberFormat="1" applyFont="1" applyBorder="1"/>
    <xf numFmtId="0" fontId="34" fillId="0" borderId="57" xfId="0" applyFont="1" applyBorder="1" applyAlignment="1">
      <alignment horizontal="center" vertical="center" wrapText="1"/>
    </xf>
    <xf numFmtId="0" fontId="32" fillId="0" borderId="32" xfId="0" applyFont="1" applyBorder="1" applyAlignment="1">
      <alignment vertical="center" wrapText="1"/>
    </xf>
    <xf numFmtId="4" fontId="10" fillId="0" borderId="32" xfId="0" applyNumberFormat="1" applyFont="1" applyBorder="1"/>
    <xf numFmtId="4" fontId="10" fillId="0" borderId="58" xfId="0" applyNumberFormat="1" applyFont="1" applyBorder="1"/>
    <xf numFmtId="4" fontId="41" fillId="4" borderId="14" xfId="0" applyNumberFormat="1" applyFont="1" applyFill="1" applyBorder="1" applyAlignment="1">
      <alignment vertical="center"/>
    </xf>
    <xf numFmtId="4" fontId="41" fillId="4" borderId="9" xfId="0" applyNumberFormat="1" applyFont="1" applyFill="1" applyBorder="1" applyAlignment="1">
      <alignment vertical="center"/>
    </xf>
    <xf numFmtId="0" fontId="42" fillId="6" borderId="43" xfId="0" applyFont="1" applyFill="1" applyBorder="1" applyAlignment="1">
      <alignment horizontal="center" vertical="center" wrapText="1"/>
    </xf>
    <xf numFmtId="0" fontId="42" fillId="6" borderId="25" xfId="0" applyFont="1" applyFill="1" applyBorder="1" applyAlignment="1">
      <alignment horizontal="center" vertical="center" wrapText="1"/>
    </xf>
    <xf numFmtId="0" fontId="43" fillId="0" borderId="50" xfId="0" applyFont="1" applyBorder="1"/>
    <xf numFmtId="0" fontId="41" fillId="6" borderId="43" xfId="0" applyFont="1" applyFill="1" applyBorder="1" applyAlignment="1">
      <alignment horizontal="center" vertical="center" wrapText="1"/>
    </xf>
    <xf numFmtId="0" fontId="41" fillId="6" borderId="25" xfId="0" applyFont="1" applyFill="1" applyBorder="1" applyAlignment="1">
      <alignment horizontal="center" vertical="center" wrapText="1"/>
    </xf>
    <xf numFmtId="0" fontId="41" fillId="6" borderId="55" xfId="0" applyFont="1" applyFill="1" applyBorder="1" applyAlignment="1">
      <alignment horizontal="center" vertical="center" wrapText="1"/>
    </xf>
    <xf numFmtId="0" fontId="43" fillId="0" borderId="0" xfId="0" applyFont="1" applyBorder="1"/>
    <xf numFmtId="4" fontId="44" fillId="7" borderId="14" xfId="0" applyNumberFormat="1" applyFont="1" applyFill="1" applyBorder="1" applyAlignment="1">
      <alignment horizontal="center" vertical="center"/>
    </xf>
    <xf numFmtId="4" fontId="44" fillId="7" borderId="9" xfId="0" applyNumberFormat="1" applyFont="1" applyFill="1" applyBorder="1" applyAlignment="1">
      <alignment horizontal="center" vertical="center"/>
    </xf>
    <xf numFmtId="0" fontId="21" fillId="0" borderId="48" xfId="0" applyFont="1" applyBorder="1" applyAlignment="1">
      <alignment vertical="center" wrapText="1"/>
    </xf>
    <xf numFmtId="0" fontId="40" fillId="6" borderId="43" xfId="0" applyFont="1" applyFill="1" applyBorder="1" applyAlignment="1">
      <alignment horizontal="right" vertical="center" wrapText="1"/>
    </xf>
    <xf numFmtId="0" fontId="40" fillId="6" borderId="25" xfId="0" applyFont="1" applyFill="1" applyBorder="1" applyAlignment="1">
      <alignment horizontal="right" vertical="center" wrapText="1"/>
    </xf>
    <xf numFmtId="0" fontId="41" fillId="6" borderId="45" xfId="0" applyFont="1" applyFill="1" applyBorder="1" applyAlignment="1">
      <alignment horizontal="center" vertical="center" wrapText="1"/>
    </xf>
    <xf numFmtId="0" fontId="41" fillId="6" borderId="46" xfId="0" applyFont="1" applyFill="1" applyBorder="1" applyAlignment="1">
      <alignment horizontal="center" vertical="center" wrapText="1"/>
    </xf>
    <xf numFmtId="0" fontId="41" fillId="6" borderId="44" xfId="0" applyFont="1" applyFill="1" applyBorder="1" applyAlignment="1">
      <alignment horizontal="center" vertical="center" wrapText="1"/>
    </xf>
    <xf numFmtId="0" fontId="41" fillId="6" borderId="50" xfId="0" applyFont="1" applyFill="1" applyBorder="1" applyAlignment="1">
      <alignment horizontal="center" vertical="center" wrapText="1"/>
    </xf>
    <xf numFmtId="0" fontId="41" fillId="6" borderId="0" xfId="0" applyFont="1" applyFill="1" applyBorder="1" applyAlignment="1">
      <alignment horizontal="center" vertical="center" wrapText="1"/>
    </xf>
    <xf numFmtId="0" fontId="41" fillId="6" borderId="49" xfId="0" applyFont="1" applyFill="1" applyBorder="1" applyAlignment="1">
      <alignment horizontal="center" vertical="center" wrapText="1"/>
    </xf>
    <xf numFmtId="0" fontId="41" fillId="6" borderId="52" xfId="0" applyFont="1" applyFill="1" applyBorder="1" applyAlignment="1">
      <alignment horizontal="center" vertical="center" wrapText="1"/>
    </xf>
    <xf numFmtId="0" fontId="41" fillId="6" borderId="53" xfId="0" applyFont="1" applyFill="1" applyBorder="1" applyAlignment="1">
      <alignment horizontal="center" vertical="center" wrapText="1"/>
    </xf>
    <xf numFmtId="0" fontId="41" fillId="6" borderId="39" xfId="0" applyFont="1" applyFill="1" applyBorder="1" applyAlignment="1">
      <alignment horizontal="center" vertical="center" wrapText="1"/>
    </xf>
    <xf numFmtId="4" fontId="41" fillId="7" borderId="14" xfId="0" applyNumberFormat="1" applyFont="1" applyFill="1" applyBorder="1" applyAlignment="1">
      <alignment horizontal="right" vertical="center" wrapText="1"/>
    </xf>
    <xf numFmtId="4" fontId="41" fillId="7" borderId="9" xfId="0" applyNumberFormat="1" applyFont="1" applyFill="1" applyBorder="1" applyAlignment="1">
      <alignment horizontal="right" vertical="center" wrapText="1"/>
    </xf>
    <xf numFmtId="0" fontId="41" fillId="7" borderId="11" xfId="0" applyFont="1" applyFill="1" applyBorder="1" applyAlignment="1">
      <alignment horizontal="right" vertical="center"/>
    </xf>
    <xf numFmtId="0" fontId="41" fillId="7" borderId="14" xfId="0" applyFont="1" applyFill="1" applyBorder="1" applyAlignment="1">
      <alignment horizontal="right" vertical="center"/>
    </xf>
    <xf numFmtId="4" fontId="41" fillId="7" borderId="14" xfId="0" applyNumberFormat="1" applyFont="1" applyFill="1" applyBorder="1" applyAlignment="1">
      <alignment vertical="center"/>
    </xf>
    <xf numFmtId="4" fontId="41" fillId="7" borderId="9" xfId="0" applyNumberFormat="1" applyFont="1" applyFill="1" applyBorder="1" applyAlignment="1">
      <alignment vertical="center"/>
    </xf>
    <xf numFmtId="0" fontId="41" fillId="6" borderId="47" xfId="0" applyFont="1" applyFill="1" applyBorder="1" applyAlignment="1">
      <alignment horizontal="center" vertical="center" wrapText="1"/>
    </xf>
    <xf numFmtId="0" fontId="41" fillId="6" borderId="51" xfId="0" applyFont="1" applyFill="1" applyBorder="1" applyAlignment="1">
      <alignment horizontal="center" vertical="center" wrapText="1"/>
    </xf>
    <xf numFmtId="0" fontId="41" fillId="6" borderId="54" xfId="0" applyFont="1" applyFill="1" applyBorder="1" applyAlignment="1">
      <alignment horizontal="center" vertical="center" wrapText="1"/>
    </xf>
    <xf numFmtId="43" fontId="12" fillId="2" borderId="30" xfId="1" applyNumberFormat="1" applyFont="1" applyFill="1" applyBorder="1" applyAlignment="1"/>
    <xf numFmtId="43" fontId="12" fillId="2" borderId="6" xfId="1" applyNumberFormat="1" applyFont="1" applyFill="1" applyBorder="1" applyAlignment="1"/>
    <xf numFmtId="43" fontId="22" fillId="2" borderId="30" xfId="1" applyNumberFormat="1" applyFont="1" applyFill="1" applyBorder="1" applyAlignment="1"/>
    <xf numFmtId="43" fontId="22" fillId="2" borderId="6" xfId="1" applyNumberFormat="1" applyFont="1" applyFill="1" applyBorder="1" applyAlignment="1"/>
    <xf numFmtId="0" fontId="31" fillId="0" borderId="0" xfId="0" applyFont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EEDEED"/>
      <color rgb="FFDDDDDD"/>
      <color rgb="FFD6009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5"/>
  <sheetViews>
    <sheetView topLeftCell="A31" workbookViewId="0">
      <selection activeCell="E11" sqref="E11"/>
    </sheetView>
  </sheetViews>
  <sheetFormatPr defaultRowHeight="15" x14ac:dyDescent="0.25"/>
  <cols>
    <col min="1" max="1" width="5.85546875" customWidth="1"/>
    <col min="2" max="2" width="18.85546875" customWidth="1"/>
    <col min="3" max="3" width="21" customWidth="1"/>
    <col min="4" max="4" width="22" customWidth="1"/>
    <col min="5" max="5" width="23.7109375" customWidth="1"/>
    <col min="6" max="6" width="19.140625" customWidth="1"/>
    <col min="7" max="7" width="15.85546875" customWidth="1"/>
    <col min="13" max="13" width="21" customWidth="1"/>
  </cols>
  <sheetData>
    <row r="2" spans="1:7" ht="23.25" x14ac:dyDescent="0.35">
      <c r="B2" s="4" t="s">
        <v>126</v>
      </c>
      <c r="C2" s="4"/>
      <c r="D2" s="5"/>
    </row>
    <row r="3" spans="1:7" ht="15.75" thickBot="1" x14ac:dyDescent="0.3"/>
    <row r="4" spans="1:7" ht="21.75" thickBot="1" x14ac:dyDescent="0.4">
      <c r="A4" s="6"/>
      <c r="B4" s="7"/>
      <c r="C4" s="8">
        <v>2025</v>
      </c>
      <c r="D4" s="8">
        <v>2026</v>
      </c>
      <c r="E4" s="9">
        <v>2027</v>
      </c>
    </row>
    <row r="5" spans="1:7" ht="21" x14ac:dyDescent="0.35">
      <c r="A5" s="6"/>
      <c r="B5" s="10" t="s">
        <v>35</v>
      </c>
      <c r="C5" s="11">
        <v>6723133</v>
      </c>
      <c r="D5" s="12">
        <v>7111604</v>
      </c>
      <c r="E5" s="13">
        <v>7307159</v>
      </c>
    </row>
    <row r="6" spans="1:7" ht="21" x14ac:dyDescent="0.35">
      <c r="A6" s="6"/>
      <c r="B6" s="14" t="s">
        <v>36</v>
      </c>
      <c r="C6" s="15">
        <v>4825149</v>
      </c>
      <c r="D6" s="16">
        <v>4969903</v>
      </c>
      <c r="E6" s="17">
        <v>5119000</v>
      </c>
    </row>
    <row r="7" spans="1:7" ht="21" x14ac:dyDescent="0.35">
      <c r="A7" s="6"/>
      <c r="B7" s="14" t="s">
        <v>37</v>
      </c>
      <c r="C7" s="15">
        <v>1753083</v>
      </c>
      <c r="D7" s="16">
        <v>1836530</v>
      </c>
      <c r="E7" s="17">
        <v>1923948</v>
      </c>
    </row>
    <row r="8" spans="1:7" ht="21.75" thickBot="1" x14ac:dyDescent="0.4">
      <c r="A8" s="6"/>
      <c r="B8" s="18" t="s">
        <v>38</v>
      </c>
      <c r="C8" s="19">
        <v>200000</v>
      </c>
      <c r="D8" s="20">
        <v>200000</v>
      </c>
      <c r="E8" s="21">
        <v>200000</v>
      </c>
    </row>
    <row r="9" spans="1:7" ht="21.75" thickBot="1" x14ac:dyDescent="0.4">
      <c r="A9" s="6"/>
      <c r="B9" s="22" t="s">
        <v>39</v>
      </c>
      <c r="C9" s="23">
        <f>SUM(C5:C8)</f>
        <v>13501365</v>
      </c>
      <c r="D9" s="23">
        <f>SUM(D5:D8)</f>
        <v>14118037</v>
      </c>
      <c r="E9" s="24">
        <f>SUM(E5:E8)</f>
        <v>14550107</v>
      </c>
    </row>
    <row r="10" spans="1:7" ht="21.75" thickBot="1" x14ac:dyDescent="0.4">
      <c r="A10" s="6"/>
      <c r="B10" s="25" t="s">
        <v>40</v>
      </c>
      <c r="C10" s="26">
        <v>900571</v>
      </c>
      <c r="D10" s="27">
        <v>978279</v>
      </c>
      <c r="E10" s="28">
        <v>1056666</v>
      </c>
    </row>
    <row r="11" spans="1:7" ht="19.5" thickBot="1" x14ac:dyDescent="0.35">
      <c r="A11" s="6"/>
      <c r="B11" s="81" t="s">
        <v>41</v>
      </c>
      <c r="C11" s="82">
        <f>SUM(C9:C10)</f>
        <v>14401936</v>
      </c>
      <c r="D11" s="82">
        <f>SUM(D9:D10)</f>
        <v>15096316</v>
      </c>
      <c r="E11" s="82">
        <f>SUM(E9:E10)</f>
        <v>15606773</v>
      </c>
    </row>
    <row r="13" spans="1:7" ht="15.75" thickBot="1" x14ac:dyDescent="0.3"/>
    <row r="14" spans="1:7" ht="16.5" thickBot="1" x14ac:dyDescent="0.3">
      <c r="B14" s="83" t="s">
        <v>127</v>
      </c>
      <c r="D14" s="278">
        <v>2025</v>
      </c>
      <c r="E14" s="278">
        <v>2026</v>
      </c>
      <c r="F14" s="278">
        <v>2027</v>
      </c>
      <c r="G14" t="s">
        <v>128</v>
      </c>
    </row>
    <row r="15" spans="1:7" x14ac:dyDescent="0.25">
      <c r="B15" s="130" t="s">
        <v>55</v>
      </c>
      <c r="C15" s="131"/>
      <c r="D15" s="279">
        <v>4593983</v>
      </c>
      <c r="E15" s="280"/>
      <c r="F15" s="280"/>
    </row>
    <row r="16" spans="1:7" x14ac:dyDescent="0.25">
      <c r="B16" s="133" t="s">
        <v>58</v>
      </c>
      <c r="C16" s="125"/>
      <c r="D16" s="134">
        <v>196950</v>
      </c>
      <c r="E16" s="280"/>
      <c r="F16" s="280"/>
    </row>
    <row r="17" spans="1:14" x14ac:dyDescent="0.25">
      <c r="B17" s="133" t="s">
        <v>56</v>
      </c>
      <c r="C17" s="125"/>
      <c r="D17" s="134">
        <v>0</v>
      </c>
      <c r="E17" s="280"/>
      <c r="F17" s="280"/>
    </row>
    <row r="18" spans="1:14" ht="15.75" thickBot="1" x14ac:dyDescent="0.3">
      <c r="B18" s="135" t="s">
        <v>57</v>
      </c>
      <c r="C18" s="126"/>
      <c r="D18" s="136">
        <v>34216</v>
      </c>
      <c r="E18" s="281"/>
      <c r="F18" s="281"/>
    </row>
    <row r="19" spans="1:14" ht="16.5" thickBot="1" x14ac:dyDescent="0.3">
      <c r="B19" s="127" t="s">
        <v>59</v>
      </c>
      <c r="C19" s="128"/>
      <c r="D19" s="129">
        <f>SUM(D15:D18)</f>
        <v>4825149</v>
      </c>
      <c r="E19" s="141">
        <v>4969903</v>
      </c>
      <c r="F19" s="282">
        <v>5119000</v>
      </c>
    </row>
    <row r="21" spans="1:14" ht="15.75" thickBot="1" x14ac:dyDescent="0.3">
      <c r="B21" s="123" t="s">
        <v>129</v>
      </c>
      <c r="C21" s="123"/>
      <c r="D21" s="123"/>
      <c r="E21" s="123">
        <v>2026</v>
      </c>
      <c r="F21" s="123">
        <v>2027</v>
      </c>
      <c r="G21" t="s">
        <v>130</v>
      </c>
    </row>
    <row r="22" spans="1:14" ht="15.75" x14ac:dyDescent="0.25">
      <c r="B22" s="130" t="s">
        <v>60</v>
      </c>
      <c r="C22" s="137"/>
      <c r="D22" s="132">
        <v>100000</v>
      </c>
      <c r="E22" s="132">
        <v>100000</v>
      </c>
      <c r="F22" s="132">
        <v>100000</v>
      </c>
      <c r="M22" s="85">
        <v>7606274</v>
      </c>
      <c r="N22" t="s">
        <v>131</v>
      </c>
    </row>
    <row r="23" spans="1:14" x14ac:dyDescent="0.25">
      <c r="B23" s="133" t="s">
        <v>61</v>
      </c>
      <c r="C23" s="138"/>
      <c r="D23" s="134">
        <v>75000</v>
      </c>
      <c r="E23" s="134">
        <v>75000</v>
      </c>
      <c r="F23" s="134">
        <v>75000</v>
      </c>
      <c r="M23" s="283">
        <v>-4593983</v>
      </c>
      <c r="N23" t="s">
        <v>132</v>
      </c>
    </row>
    <row r="24" spans="1:14" x14ac:dyDescent="0.25">
      <c r="B24" s="133" t="s">
        <v>62</v>
      </c>
      <c r="C24" s="138"/>
      <c r="D24" s="134">
        <v>10000</v>
      </c>
      <c r="E24" s="134">
        <v>10000</v>
      </c>
      <c r="F24" s="134">
        <v>10000</v>
      </c>
      <c r="M24" s="284">
        <v>-1258279</v>
      </c>
      <c r="N24" t="s">
        <v>133</v>
      </c>
    </row>
    <row r="25" spans="1:14" ht="15.75" thickBot="1" x14ac:dyDescent="0.3">
      <c r="B25" s="135" t="s">
        <v>57</v>
      </c>
      <c r="C25" s="124"/>
      <c r="D25" s="136">
        <v>15000</v>
      </c>
      <c r="E25" s="136">
        <v>15000</v>
      </c>
      <c r="F25" s="136">
        <v>15000</v>
      </c>
      <c r="M25" s="285">
        <v>-100000</v>
      </c>
      <c r="N25" t="s">
        <v>134</v>
      </c>
    </row>
    <row r="26" spans="1:14" ht="15.75" thickBot="1" x14ac:dyDescent="0.3">
      <c r="B26" s="139" t="s">
        <v>63</v>
      </c>
      <c r="C26" s="140"/>
      <c r="D26" s="141">
        <f>SUM(D22:D25)</f>
        <v>200000</v>
      </c>
      <c r="E26" s="141">
        <f t="shared" ref="E26:F26" si="0">SUM(E22:E25)</f>
        <v>200000</v>
      </c>
      <c r="F26" s="141">
        <f t="shared" si="0"/>
        <v>200000</v>
      </c>
      <c r="M26" s="286">
        <f>SUM(M22:M25)</f>
        <v>1654012</v>
      </c>
    </row>
    <row r="29" spans="1:14" ht="21" x14ac:dyDescent="0.35">
      <c r="A29" s="93"/>
      <c r="B29" s="94" t="s">
        <v>135</v>
      </c>
      <c r="C29" s="93"/>
      <c r="D29" s="93"/>
      <c r="E29" s="93"/>
      <c r="F29" s="93"/>
      <c r="G29" s="93"/>
      <c r="M29" s="160">
        <v>1617708.92</v>
      </c>
    </row>
    <row r="30" spans="1:14" ht="15.75" x14ac:dyDescent="0.25">
      <c r="A30" s="83"/>
      <c r="B30" s="83"/>
      <c r="C30" s="83"/>
      <c r="D30" s="80"/>
      <c r="E30" s="80"/>
      <c r="F30" s="80"/>
      <c r="G30" s="80"/>
      <c r="M30" s="160">
        <v>1654012</v>
      </c>
    </row>
    <row r="31" spans="1:14" ht="16.5" thickBot="1" x14ac:dyDescent="0.3">
      <c r="A31" s="83" t="s">
        <v>46</v>
      </c>
      <c r="B31" s="83" t="s">
        <v>64</v>
      </c>
      <c r="C31" s="83"/>
      <c r="D31" s="80"/>
      <c r="E31" s="80"/>
      <c r="F31" s="80"/>
      <c r="G31" s="80"/>
      <c r="M31" s="287">
        <f>M29-M30</f>
        <v>-36303.080000000075</v>
      </c>
    </row>
    <row r="32" spans="1:14" ht="32.25" thickBot="1" x14ac:dyDescent="0.3">
      <c r="A32" s="87" t="s">
        <v>47</v>
      </c>
      <c r="B32" s="88" t="s">
        <v>48</v>
      </c>
      <c r="C32" s="88" t="s">
        <v>49</v>
      </c>
      <c r="D32" s="88" t="s">
        <v>50</v>
      </c>
      <c r="E32" s="88" t="s">
        <v>51</v>
      </c>
      <c r="F32" s="88" t="s">
        <v>52</v>
      </c>
      <c r="G32" s="89" t="s">
        <v>65</v>
      </c>
      <c r="N32" s="123"/>
    </row>
    <row r="33" spans="1:7" ht="15.75" x14ac:dyDescent="0.25">
      <c r="A33" s="90"/>
      <c r="B33" s="91"/>
      <c r="C33" s="91"/>
      <c r="D33" s="91"/>
      <c r="E33" s="91"/>
      <c r="F33" s="91"/>
      <c r="G33" s="92"/>
    </row>
    <row r="34" spans="1:7" ht="15.75" x14ac:dyDescent="0.25">
      <c r="A34" s="84">
        <v>897</v>
      </c>
      <c r="B34" s="85">
        <v>7606274</v>
      </c>
      <c r="C34" s="85">
        <v>2650000</v>
      </c>
      <c r="D34" s="85">
        <v>250000</v>
      </c>
      <c r="E34" s="85">
        <v>350000</v>
      </c>
      <c r="F34" s="85">
        <v>3545661</v>
      </c>
      <c r="G34" s="86">
        <f>B34+C34+D34+E34+F34</f>
        <v>14401935</v>
      </c>
    </row>
    <row r="35" spans="1:7" ht="15.75" x14ac:dyDescent="0.25">
      <c r="A35" s="90"/>
      <c r="B35" s="91"/>
      <c r="C35" s="91"/>
      <c r="D35" s="91"/>
      <c r="E35" s="91"/>
      <c r="F35" s="91"/>
      <c r="G35" s="92"/>
    </row>
    <row r="36" spans="1:7" ht="15.75" x14ac:dyDescent="0.25">
      <c r="A36" s="90"/>
      <c r="B36" s="91"/>
      <c r="C36" s="91"/>
      <c r="D36" s="91"/>
      <c r="E36" s="91"/>
      <c r="F36" s="91"/>
      <c r="G36" s="92"/>
    </row>
    <row r="37" spans="1:7" ht="16.5" thickBot="1" x14ac:dyDescent="0.3">
      <c r="A37" s="83" t="s">
        <v>53</v>
      </c>
      <c r="B37" s="83" t="s">
        <v>98</v>
      </c>
      <c r="C37" s="83"/>
      <c r="D37" s="80"/>
      <c r="E37" s="80"/>
      <c r="F37" s="80"/>
      <c r="G37" s="83"/>
    </row>
    <row r="38" spans="1:7" ht="32.25" thickBot="1" x14ac:dyDescent="0.3">
      <c r="A38" s="87" t="s">
        <v>47</v>
      </c>
      <c r="B38" s="88" t="s">
        <v>48</v>
      </c>
      <c r="C38" s="88" t="s">
        <v>49</v>
      </c>
      <c r="D38" s="88" t="s">
        <v>50</v>
      </c>
      <c r="E38" s="88" t="s">
        <v>51</v>
      </c>
      <c r="F38" s="88" t="s">
        <v>52</v>
      </c>
      <c r="G38" s="89" t="s">
        <v>99</v>
      </c>
    </row>
    <row r="39" spans="1:7" ht="15.75" x14ac:dyDescent="0.25">
      <c r="A39" s="90"/>
      <c r="B39" s="91"/>
      <c r="C39" s="91"/>
      <c r="D39" s="91"/>
      <c r="E39" s="91"/>
      <c r="F39" s="91"/>
      <c r="G39" s="92"/>
    </row>
    <row r="40" spans="1:7" ht="15.75" x14ac:dyDescent="0.25">
      <c r="A40" s="84">
        <v>897</v>
      </c>
      <c r="B40" s="85">
        <v>8024619</v>
      </c>
      <c r="C40" s="85">
        <v>2703000</v>
      </c>
      <c r="D40" s="85">
        <v>261250</v>
      </c>
      <c r="E40" s="85">
        <v>367500</v>
      </c>
      <c r="F40" s="85">
        <v>3739946</v>
      </c>
      <c r="G40" s="86">
        <f>B40+C40+D40+E40+F40</f>
        <v>15096315</v>
      </c>
    </row>
    <row r="41" spans="1:7" ht="15.75" x14ac:dyDescent="0.25">
      <c r="A41" s="90"/>
      <c r="B41" s="91"/>
      <c r="C41" s="91"/>
      <c r="D41" s="91"/>
      <c r="E41" s="91"/>
      <c r="F41" s="91"/>
      <c r="G41" s="92"/>
    </row>
    <row r="42" spans="1:7" ht="15.75" x14ac:dyDescent="0.25">
      <c r="A42" s="83"/>
      <c r="B42" s="83"/>
      <c r="C42" s="83"/>
      <c r="D42" s="80"/>
      <c r="E42" s="80"/>
      <c r="F42" s="80"/>
      <c r="G42" s="83"/>
    </row>
    <row r="43" spans="1:7" ht="16.5" thickBot="1" x14ac:dyDescent="0.3">
      <c r="A43" s="83" t="s">
        <v>54</v>
      </c>
      <c r="B43" s="83" t="s">
        <v>100</v>
      </c>
      <c r="C43" s="83"/>
      <c r="D43" s="80"/>
      <c r="E43" s="80"/>
      <c r="F43" s="80"/>
      <c r="G43" s="83"/>
    </row>
    <row r="44" spans="1:7" ht="32.25" thickBot="1" x14ac:dyDescent="0.3">
      <c r="A44" s="87" t="s">
        <v>47</v>
      </c>
      <c r="B44" s="88" t="s">
        <v>48</v>
      </c>
      <c r="C44" s="88" t="s">
        <v>49</v>
      </c>
      <c r="D44" s="88" t="s">
        <v>50</v>
      </c>
      <c r="E44" s="88" t="s">
        <v>51</v>
      </c>
      <c r="F44" s="88" t="s">
        <v>52</v>
      </c>
      <c r="G44" s="89" t="s">
        <v>101</v>
      </c>
    </row>
    <row r="45" spans="1:7" ht="15.75" x14ac:dyDescent="0.25">
      <c r="A45" s="90"/>
      <c r="B45" s="91"/>
      <c r="C45" s="91"/>
      <c r="D45" s="91"/>
      <c r="E45" s="91"/>
      <c r="F45" s="91"/>
      <c r="G45" s="92"/>
    </row>
    <row r="46" spans="1:7" ht="15.75" x14ac:dyDescent="0.25">
      <c r="A46" s="84">
        <v>897</v>
      </c>
      <c r="B46" s="85">
        <v>8449924</v>
      </c>
      <c r="C46" s="85">
        <v>2757060</v>
      </c>
      <c r="D46" s="85">
        <v>274313</v>
      </c>
      <c r="E46" s="85">
        <v>396900</v>
      </c>
      <c r="F46" s="85">
        <v>3928577</v>
      </c>
      <c r="G46" s="86">
        <f>B46+C46+D46+E46+F46</f>
        <v>15806774</v>
      </c>
    </row>
    <row r="48" spans="1:7" x14ac:dyDescent="0.25">
      <c r="D48" s="123" t="s">
        <v>136</v>
      </c>
      <c r="E48" s="123"/>
    </row>
    <row r="49" spans="2:6" x14ac:dyDescent="0.25">
      <c r="D49" s="151" t="s">
        <v>6</v>
      </c>
      <c r="E49" s="288">
        <v>897</v>
      </c>
    </row>
    <row r="50" spans="2:6" x14ac:dyDescent="0.25">
      <c r="D50" s="151" t="s">
        <v>137</v>
      </c>
      <c r="E50" s="283">
        <v>6610358</v>
      </c>
    </row>
    <row r="51" spans="2:6" x14ac:dyDescent="0.25">
      <c r="D51" s="151" t="s">
        <v>138</v>
      </c>
      <c r="E51" s="283">
        <v>299245</v>
      </c>
    </row>
    <row r="52" spans="2:6" x14ac:dyDescent="0.25">
      <c r="D52" s="151" t="s">
        <v>139</v>
      </c>
      <c r="E52" s="283">
        <v>228020</v>
      </c>
    </row>
    <row r="53" spans="2:6" x14ac:dyDescent="0.25">
      <c r="D53" s="151" t="s">
        <v>140</v>
      </c>
      <c r="E53" s="283">
        <v>100800</v>
      </c>
    </row>
    <row r="54" spans="2:6" x14ac:dyDescent="0.25">
      <c r="D54" s="151" t="s">
        <v>141</v>
      </c>
      <c r="E54" s="283">
        <v>11368</v>
      </c>
    </row>
    <row r="55" spans="2:6" ht="15.75" thickBot="1" x14ac:dyDescent="0.3">
      <c r="D55" s="289" t="s">
        <v>142</v>
      </c>
      <c r="E55" s="285">
        <v>356483</v>
      </c>
    </row>
    <row r="56" spans="2:6" ht="24" customHeight="1" thickBot="1" x14ac:dyDescent="0.3">
      <c r="D56" s="155" t="s">
        <v>143</v>
      </c>
      <c r="E56" s="290">
        <f>SUM(E50:E55)</f>
        <v>7606274</v>
      </c>
    </row>
    <row r="57" spans="2:6" x14ac:dyDescent="0.25">
      <c r="F57" s="160"/>
    </row>
    <row r="58" spans="2:6" x14ac:dyDescent="0.25">
      <c r="F58" s="160"/>
    </row>
    <row r="59" spans="2:6" ht="15.75" thickBot="1" x14ac:dyDescent="0.3">
      <c r="B59" s="123" t="s">
        <v>144</v>
      </c>
      <c r="C59" s="123"/>
      <c r="F59" s="287"/>
    </row>
    <row r="60" spans="2:6" ht="25.5" customHeight="1" x14ac:dyDescent="0.25">
      <c r="B60" s="291" t="s">
        <v>145</v>
      </c>
      <c r="C60" s="292" t="s">
        <v>146</v>
      </c>
      <c r="D60" s="292" t="s">
        <v>147</v>
      </c>
      <c r="E60" s="293" t="s">
        <v>148</v>
      </c>
    </row>
    <row r="61" spans="2:6" ht="15.75" thickBot="1" x14ac:dyDescent="0.3">
      <c r="B61" s="294">
        <v>437893</v>
      </c>
      <c r="C61" s="295">
        <v>99722</v>
      </c>
      <c r="D61" s="295">
        <v>362956</v>
      </c>
      <c r="E61" s="296">
        <f>B61+C61+D61</f>
        <v>900571</v>
      </c>
    </row>
    <row r="62" spans="2:6" s="153" customFormat="1" ht="15.75" thickBot="1" x14ac:dyDescent="0.3">
      <c r="B62" s="297"/>
      <c r="C62" s="297"/>
      <c r="D62" s="297"/>
      <c r="E62" s="297"/>
    </row>
    <row r="63" spans="2:6" ht="24" customHeight="1" x14ac:dyDescent="0.25">
      <c r="B63" s="291" t="s">
        <v>149</v>
      </c>
      <c r="C63" s="292" t="s">
        <v>150</v>
      </c>
      <c r="D63" s="292" t="s">
        <v>151</v>
      </c>
      <c r="E63" s="293" t="s">
        <v>152</v>
      </c>
    </row>
    <row r="64" spans="2:6" ht="15.75" thickBot="1" x14ac:dyDescent="0.3">
      <c r="B64" s="294">
        <v>480541</v>
      </c>
      <c r="C64" s="295">
        <v>116634</v>
      </c>
      <c r="D64" s="295">
        <v>381104</v>
      </c>
      <c r="E64" s="296">
        <f>B64+C64+D64</f>
        <v>978279</v>
      </c>
    </row>
    <row r="65" spans="2:7" s="153" customFormat="1" ht="15.75" thickBot="1" x14ac:dyDescent="0.3">
      <c r="B65" s="297"/>
      <c r="C65" s="297"/>
      <c r="D65" s="297"/>
      <c r="E65" s="297"/>
    </row>
    <row r="66" spans="2:7" ht="26.25" customHeight="1" x14ac:dyDescent="0.25">
      <c r="B66" s="291" t="s">
        <v>153</v>
      </c>
      <c r="C66" s="292" t="s">
        <v>154</v>
      </c>
      <c r="D66" s="292" t="s">
        <v>155</v>
      </c>
      <c r="E66" s="293" t="s">
        <v>156</v>
      </c>
    </row>
    <row r="67" spans="2:7" ht="15.75" thickBot="1" x14ac:dyDescent="0.3">
      <c r="B67" s="294">
        <v>515380</v>
      </c>
      <c r="C67" s="295">
        <v>141127</v>
      </c>
      <c r="D67" s="295">
        <v>400159</v>
      </c>
      <c r="E67" s="296">
        <f>B67+C67+D67</f>
        <v>1056666</v>
      </c>
    </row>
    <row r="70" spans="2:7" ht="15.75" thickBot="1" x14ac:dyDescent="0.3">
      <c r="B70" s="123" t="s">
        <v>157</v>
      </c>
      <c r="C70" s="123"/>
    </row>
    <row r="71" spans="2:7" x14ac:dyDescent="0.25">
      <c r="B71" s="298" t="s">
        <v>6</v>
      </c>
      <c r="C71" s="299" t="s">
        <v>158</v>
      </c>
      <c r="D71" s="299" t="s">
        <v>7</v>
      </c>
      <c r="E71" s="299" t="s">
        <v>159</v>
      </c>
      <c r="F71" s="299" t="s">
        <v>160</v>
      </c>
      <c r="G71" s="300" t="s">
        <v>161</v>
      </c>
    </row>
    <row r="72" spans="2:7" ht="15.75" thickBot="1" x14ac:dyDescent="0.3">
      <c r="B72" s="301">
        <v>147</v>
      </c>
      <c r="C72" s="302">
        <v>1258279</v>
      </c>
      <c r="D72" s="302">
        <v>439994</v>
      </c>
      <c r="E72" s="302">
        <v>48000</v>
      </c>
      <c r="F72" s="302">
        <v>6810</v>
      </c>
      <c r="G72" s="303">
        <f>C72+D72+E72+F72</f>
        <v>1753083</v>
      </c>
    </row>
    <row r="73" spans="2:7" ht="15.75" thickBot="1" x14ac:dyDescent="0.3"/>
    <row r="74" spans="2:7" x14ac:dyDescent="0.25">
      <c r="B74" s="298" t="s">
        <v>6</v>
      </c>
      <c r="C74" s="299" t="s">
        <v>158</v>
      </c>
      <c r="D74" s="299" t="s">
        <v>7</v>
      </c>
      <c r="E74" s="299" t="s">
        <v>159</v>
      </c>
      <c r="F74" s="299" t="s">
        <v>160</v>
      </c>
      <c r="G74" s="300" t="s">
        <v>162</v>
      </c>
    </row>
    <row r="75" spans="2:7" ht="15.75" thickBot="1" x14ac:dyDescent="0.3">
      <c r="B75" s="301">
        <v>147</v>
      </c>
      <c r="C75" s="302"/>
      <c r="D75" s="302"/>
      <c r="E75" s="302"/>
      <c r="F75" s="295"/>
      <c r="G75" s="296">
        <v>1836530</v>
      </c>
    </row>
    <row r="76" spans="2:7" ht="15.75" thickBot="1" x14ac:dyDescent="0.3"/>
    <row r="77" spans="2:7" x14ac:dyDescent="0.25">
      <c r="B77" s="298" t="s">
        <v>6</v>
      </c>
      <c r="C77" s="299" t="s">
        <v>158</v>
      </c>
      <c r="D77" s="299" t="s">
        <v>7</v>
      </c>
      <c r="E77" s="299" t="s">
        <v>159</v>
      </c>
      <c r="F77" s="299" t="s">
        <v>160</v>
      </c>
      <c r="G77" s="300" t="s">
        <v>163</v>
      </c>
    </row>
    <row r="78" spans="2:7" ht="15.75" thickBot="1" x14ac:dyDescent="0.3">
      <c r="B78" s="301">
        <v>147</v>
      </c>
      <c r="C78" s="302"/>
      <c r="D78" s="302"/>
      <c r="E78" s="302"/>
      <c r="F78" s="295"/>
      <c r="G78" s="296">
        <v>1923948</v>
      </c>
    </row>
    <row r="81" spans="2:8" ht="15.75" thickBot="1" x14ac:dyDescent="0.3">
      <c r="B81" s="123" t="s">
        <v>164</v>
      </c>
    </row>
    <row r="82" spans="2:8" x14ac:dyDescent="0.25">
      <c r="B82" s="298" t="s">
        <v>6</v>
      </c>
      <c r="C82" s="299" t="s">
        <v>158</v>
      </c>
      <c r="D82" s="299" t="s">
        <v>7</v>
      </c>
      <c r="E82" s="299" t="s">
        <v>159</v>
      </c>
      <c r="F82" s="299" t="s">
        <v>160</v>
      </c>
      <c r="G82" s="300" t="s">
        <v>161</v>
      </c>
    </row>
    <row r="83" spans="2:8" x14ac:dyDescent="0.25">
      <c r="B83" s="304">
        <v>147</v>
      </c>
      <c r="C83" s="284">
        <v>1258279</v>
      </c>
      <c r="D83" s="284">
        <v>439994</v>
      </c>
      <c r="E83" s="284">
        <v>48000</v>
      </c>
      <c r="F83" s="284">
        <v>6810</v>
      </c>
      <c r="G83" s="305">
        <f>C83+D83+E83+F83</f>
        <v>1753083</v>
      </c>
      <c r="H83" t="s">
        <v>165</v>
      </c>
    </row>
    <row r="84" spans="2:8" ht="15.75" thickBot="1" x14ac:dyDescent="0.3">
      <c r="B84" s="306">
        <v>129</v>
      </c>
      <c r="C84" s="307">
        <v>1302150.6000000001</v>
      </c>
      <c r="D84" s="307">
        <v>308150</v>
      </c>
      <c r="E84" s="307">
        <v>37000</v>
      </c>
      <c r="F84" s="307">
        <v>0</v>
      </c>
      <c r="G84" s="308">
        <f>C84+D84+E84+F84</f>
        <v>1647300.6</v>
      </c>
      <c r="H84" t="s">
        <v>166</v>
      </c>
    </row>
    <row r="85" spans="2:8" ht="15.75" thickBot="1" x14ac:dyDescent="0.3">
      <c r="B85" s="309">
        <f>B83-B84</f>
        <v>18</v>
      </c>
      <c r="C85" s="310">
        <f>C83-C84</f>
        <v>-43871.600000000093</v>
      </c>
      <c r="D85" s="310">
        <f>D84-D83</f>
        <v>-131844</v>
      </c>
      <c r="E85" s="310">
        <f t="shared" ref="E85:G85" si="1">E84-E83</f>
        <v>-11000</v>
      </c>
      <c r="F85" s="310">
        <f t="shared" si="1"/>
        <v>-6810</v>
      </c>
      <c r="G85" s="310">
        <f t="shared" si="1"/>
        <v>-105782.39999999991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topLeftCell="A25" zoomScale="130" zoomScaleNormal="130" workbookViewId="0">
      <selection activeCell="B34" sqref="B34"/>
    </sheetView>
  </sheetViews>
  <sheetFormatPr defaultRowHeight="15" x14ac:dyDescent="0.25"/>
  <cols>
    <col min="1" max="1" width="10.5703125" customWidth="1"/>
    <col min="2" max="2" width="43.140625" customWidth="1"/>
    <col min="3" max="3" width="14.7109375" customWidth="1"/>
    <col min="4" max="6" width="14.28515625" customWidth="1"/>
    <col min="7" max="7" width="13.140625" customWidth="1"/>
    <col min="8" max="9" width="13.28515625" customWidth="1"/>
    <col min="10" max="10" width="14" customWidth="1"/>
    <col min="11" max="11" width="13" customWidth="1"/>
    <col min="13" max="14" width="11.42578125" bestFit="1" customWidth="1"/>
  </cols>
  <sheetData>
    <row r="1" spans="1:14" ht="18" customHeight="1" x14ac:dyDescent="0.25"/>
    <row r="2" spans="1:14" ht="19.149999999999999" customHeight="1" x14ac:dyDescent="0.3">
      <c r="A2" s="190" t="s">
        <v>112</v>
      </c>
      <c r="B2" s="190"/>
      <c r="C2" s="190"/>
    </row>
    <row r="3" spans="1:14" ht="13.9" customHeight="1" thickBot="1" x14ac:dyDescent="0.3"/>
    <row r="4" spans="1:14" ht="14.45" customHeight="1" x14ac:dyDescent="0.25">
      <c r="A4" s="361" t="s">
        <v>43</v>
      </c>
      <c r="B4" s="167"/>
      <c r="C4" s="363" t="s">
        <v>102</v>
      </c>
      <c r="D4" s="364"/>
      <c r="E4" s="365"/>
      <c r="F4" s="363" t="s">
        <v>103</v>
      </c>
      <c r="G4" s="364"/>
      <c r="H4" s="364"/>
      <c r="I4" s="364" t="s">
        <v>104</v>
      </c>
      <c r="J4" s="364"/>
      <c r="K4" s="378"/>
      <c r="L4" s="360"/>
    </row>
    <row r="5" spans="1:14" ht="9.6" customHeight="1" x14ac:dyDescent="0.25">
      <c r="A5" s="362"/>
      <c r="B5" s="168"/>
      <c r="C5" s="366"/>
      <c r="D5" s="367"/>
      <c r="E5" s="368"/>
      <c r="F5" s="366"/>
      <c r="G5" s="367"/>
      <c r="H5" s="367"/>
      <c r="I5" s="367"/>
      <c r="J5" s="367"/>
      <c r="K5" s="379"/>
      <c r="L5" s="360"/>
    </row>
    <row r="6" spans="1:14" x14ac:dyDescent="0.25">
      <c r="A6" s="362"/>
      <c r="B6" s="168"/>
      <c r="C6" s="366"/>
      <c r="D6" s="367"/>
      <c r="E6" s="368"/>
      <c r="F6" s="366"/>
      <c r="G6" s="367"/>
      <c r="H6" s="367"/>
      <c r="I6" s="367"/>
      <c r="J6" s="367"/>
      <c r="K6" s="379"/>
      <c r="L6" s="360"/>
    </row>
    <row r="7" spans="1:14" ht="5.45" customHeight="1" thickBot="1" x14ac:dyDescent="0.3">
      <c r="A7" s="362"/>
      <c r="B7" s="168"/>
      <c r="C7" s="369"/>
      <c r="D7" s="370"/>
      <c r="E7" s="371"/>
      <c r="F7" s="369"/>
      <c r="G7" s="370"/>
      <c r="H7" s="370"/>
      <c r="I7" s="370"/>
      <c r="J7" s="370"/>
      <c r="K7" s="380"/>
      <c r="L7" s="360"/>
    </row>
    <row r="8" spans="1:14" ht="16.149999999999999" customHeight="1" x14ac:dyDescent="0.25">
      <c r="A8" s="362"/>
      <c r="B8" s="169" t="s">
        <v>44</v>
      </c>
      <c r="C8" s="170" t="s">
        <v>105</v>
      </c>
      <c r="D8" s="354" t="s">
        <v>106</v>
      </c>
      <c r="E8" s="354" t="s">
        <v>107</v>
      </c>
      <c r="F8" s="170" t="s">
        <v>108</v>
      </c>
      <c r="G8" s="354" t="s">
        <v>106</v>
      </c>
      <c r="H8" s="354" t="s">
        <v>107</v>
      </c>
      <c r="I8" s="170" t="s">
        <v>109</v>
      </c>
      <c r="J8" s="354" t="s">
        <v>106</v>
      </c>
      <c r="K8" s="351" t="s">
        <v>107</v>
      </c>
      <c r="L8" s="353"/>
    </row>
    <row r="9" spans="1:14" ht="11.45" customHeight="1" x14ac:dyDescent="0.25">
      <c r="A9" s="362"/>
      <c r="B9" s="171"/>
      <c r="C9" s="170">
        <v>2025</v>
      </c>
      <c r="D9" s="355"/>
      <c r="E9" s="355"/>
      <c r="F9" s="170" t="s">
        <v>110</v>
      </c>
      <c r="G9" s="355"/>
      <c r="H9" s="355"/>
      <c r="I9" s="170">
        <v>2027</v>
      </c>
      <c r="J9" s="355"/>
      <c r="K9" s="352"/>
      <c r="L9" s="353"/>
    </row>
    <row r="10" spans="1:14" ht="9" customHeight="1" x14ac:dyDescent="0.25">
      <c r="A10" s="362"/>
      <c r="B10" s="171"/>
      <c r="C10" s="172"/>
      <c r="D10" s="355"/>
      <c r="E10" s="355"/>
      <c r="F10" s="170">
        <v>2026</v>
      </c>
      <c r="G10" s="356"/>
      <c r="H10" s="356"/>
      <c r="I10" s="172"/>
      <c r="J10" s="355"/>
      <c r="K10" s="352"/>
      <c r="L10" s="353"/>
    </row>
    <row r="11" spans="1:14" x14ac:dyDescent="0.25">
      <c r="A11" s="374">
        <v>631</v>
      </c>
      <c r="B11" s="173"/>
      <c r="C11" s="376">
        <v>3545661</v>
      </c>
      <c r="D11" s="376">
        <f t="shared" ref="D11:E11" si="0">D59</f>
        <v>2995661</v>
      </c>
      <c r="E11" s="376">
        <f t="shared" si="0"/>
        <v>550000</v>
      </c>
      <c r="F11" s="376">
        <v>3739946</v>
      </c>
      <c r="G11" s="358">
        <f t="shared" ref="G11" si="1">$G$59</f>
        <v>3069946</v>
      </c>
      <c r="H11" s="358">
        <f t="shared" ref="H11" si="2">H59</f>
        <v>670000</v>
      </c>
      <c r="I11" s="372">
        <v>3928577</v>
      </c>
      <c r="J11" s="358">
        <f t="shared" ref="J11:K11" si="3">J59</f>
        <v>3208557</v>
      </c>
      <c r="K11" s="358">
        <f t="shared" si="3"/>
        <v>720000</v>
      </c>
      <c r="L11" s="357"/>
      <c r="N11" s="189"/>
    </row>
    <row r="12" spans="1:14" x14ac:dyDescent="0.25">
      <c r="A12" s="375"/>
      <c r="B12" s="174" t="s">
        <v>45</v>
      </c>
      <c r="C12" s="377"/>
      <c r="D12" s="377"/>
      <c r="E12" s="377"/>
      <c r="F12" s="377"/>
      <c r="G12" s="359"/>
      <c r="H12" s="359"/>
      <c r="I12" s="373"/>
      <c r="J12" s="359"/>
      <c r="K12" s="359"/>
      <c r="L12" s="357"/>
      <c r="M12" s="189"/>
    </row>
    <row r="13" spans="1:14" s="260" customFormat="1" ht="39" customHeight="1" x14ac:dyDescent="0.25">
      <c r="A13" s="257">
        <v>1</v>
      </c>
      <c r="B13" s="256" t="s">
        <v>178</v>
      </c>
      <c r="C13" s="267">
        <v>100000</v>
      </c>
      <c r="D13" s="258">
        <v>100000</v>
      </c>
      <c r="E13" s="258">
        <v>0</v>
      </c>
      <c r="F13" s="267">
        <v>200000</v>
      </c>
      <c r="G13" s="258">
        <v>100000</v>
      </c>
      <c r="H13" s="258">
        <v>100000</v>
      </c>
      <c r="I13" s="267">
        <v>300000</v>
      </c>
      <c r="J13" s="258">
        <v>200000</v>
      </c>
      <c r="K13" s="258">
        <v>100000</v>
      </c>
      <c r="L13" s="259"/>
    </row>
    <row r="14" spans="1:14" ht="42" customHeight="1" x14ac:dyDescent="0.25">
      <c r="A14" s="175">
        <v>2</v>
      </c>
      <c r="B14" s="176" t="s">
        <v>179</v>
      </c>
      <c r="C14" s="261">
        <v>200000</v>
      </c>
      <c r="D14" s="179">
        <v>150000</v>
      </c>
      <c r="E14" s="179">
        <v>50000</v>
      </c>
      <c r="F14" s="271">
        <v>0</v>
      </c>
      <c r="G14" s="177">
        <v>0</v>
      </c>
      <c r="H14" s="177">
        <v>0</v>
      </c>
      <c r="I14" s="271">
        <v>0</v>
      </c>
      <c r="J14" s="177">
        <v>0</v>
      </c>
      <c r="K14" s="177">
        <v>0</v>
      </c>
      <c r="L14" s="178"/>
    </row>
    <row r="15" spans="1:14" s="95" customFormat="1" ht="25.9" customHeight="1" x14ac:dyDescent="0.25">
      <c r="A15" s="250">
        <v>3</v>
      </c>
      <c r="B15" s="262" t="s">
        <v>180</v>
      </c>
      <c r="C15" s="268">
        <v>100000</v>
      </c>
      <c r="D15" s="251">
        <v>100000</v>
      </c>
      <c r="E15" s="251">
        <v>0</v>
      </c>
      <c r="F15" s="272">
        <v>0</v>
      </c>
      <c r="G15" s="252">
        <v>0</v>
      </c>
      <c r="H15" s="252">
        <v>0</v>
      </c>
      <c r="I15" s="272">
        <v>0</v>
      </c>
      <c r="J15" s="252">
        <v>0</v>
      </c>
      <c r="K15" s="252">
        <v>0</v>
      </c>
      <c r="L15" s="253"/>
    </row>
    <row r="16" spans="1:14" ht="40.9" customHeight="1" x14ac:dyDescent="0.25">
      <c r="A16" s="175">
        <v>4</v>
      </c>
      <c r="B16" s="176" t="s">
        <v>121</v>
      </c>
      <c r="C16" s="261">
        <v>146000</v>
      </c>
      <c r="D16" s="179">
        <v>100000</v>
      </c>
      <c r="E16" s="179">
        <v>46000</v>
      </c>
      <c r="F16" s="271">
        <v>0</v>
      </c>
      <c r="G16" s="177">
        <v>0</v>
      </c>
      <c r="H16" s="177">
        <v>0</v>
      </c>
      <c r="I16" s="271">
        <v>0</v>
      </c>
      <c r="J16" s="177">
        <v>0</v>
      </c>
      <c r="K16" s="177">
        <v>0</v>
      </c>
      <c r="L16" s="178"/>
    </row>
    <row r="17" spans="1:12" ht="28.15" customHeight="1" x14ac:dyDescent="0.25">
      <c r="A17" s="175">
        <v>5</v>
      </c>
      <c r="B17" s="176" t="s">
        <v>122</v>
      </c>
      <c r="C17" s="261">
        <v>90000</v>
      </c>
      <c r="D17" s="179">
        <v>90000</v>
      </c>
      <c r="E17" s="179">
        <v>0</v>
      </c>
      <c r="F17" s="271">
        <v>0</v>
      </c>
      <c r="G17" s="177">
        <v>0</v>
      </c>
      <c r="H17" s="177">
        <v>0</v>
      </c>
      <c r="I17" s="271">
        <v>0</v>
      </c>
      <c r="J17" s="177">
        <v>0</v>
      </c>
      <c r="K17" s="177">
        <v>0</v>
      </c>
      <c r="L17" s="178"/>
    </row>
    <row r="18" spans="1:12" ht="29.45" customHeight="1" x14ac:dyDescent="0.25">
      <c r="A18" s="175">
        <v>6</v>
      </c>
      <c r="B18" s="274" t="s">
        <v>123</v>
      </c>
      <c r="C18" s="261">
        <v>30000</v>
      </c>
      <c r="D18" s="179">
        <v>0</v>
      </c>
      <c r="E18" s="179">
        <v>30000</v>
      </c>
      <c r="F18" s="271">
        <v>0</v>
      </c>
      <c r="G18" s="177">
        <v>0</v>
      </c>
      <c r="H18" s="177">
        <v>0</v>
      </c>
      <c r="I18" s="271">
        <v>0</v>
      </c>
      <c r="J18" s="177">
        <v>0</v>
      </c>
      <c r="K18" s="177">
        <v>0</v>
      </c>
      <c r="L18" s="178"/>
    </row>
    <row r="19" spans="1:12" ht="28.9" customHeight="1" x14ac:dyDescent="0.25">
      <c r="A19" s="175">
        <v>7</v>
      </c>
      <c r="B19" s="176" t="s">
        <v>181</v>
      </c>
      <c r="C19" s="261">
        <v>50000</v>
      </c>
      <c r="D19" s="179">
        <v>50000</v>
      </c>
      <c r="E19" s="179">
        <v>0</v>
      </c>
      <c r="F19" s="271">
        <v>150000</v>
      </c>
      <c r="G19" s="177">
        <v>150000</v>
      </c>
      <c r="H19" s="177">
        <v>0</v>
      </c>
      <c r="I19" s="271">
        <v>250000</v>
      </c>
      <c r="J19" s="177">
        <v>250000</v>
      </c>
      <c r="K19" s="177">
        <v>0</v>
      </c>
      <c r="L19" s="178"/>
    </row>
    <row r="20" spans="1:12" ht="21" customHeight="1" x14ac:dyDescent="0.25">
      <c r="A20" s="175">
        <v>8</v>
      </c>
      <c r="B20" s="176" t="s">
        <v>97</v>
      </c>
      <c r="C20" s="261">
        <v>150000</v>
      </c>
      <c r="D20" s="179">
        <v>150000</v>
      </c>
      <c r="E20" s="179">
        <v>0</v>
      </c>
      <c r="F20" s="271">
        <v>50000</v>
      </c>
      <c r="G20" s="177">
        <v>50000</v>
      </c>
      <c r="H20" s="177">
        <v>0</v>
      </c>
      <c r="I20" s="271">
        <v>0</v>
      </c>
      <c r="J20" s="177">
        <v>0</v>
      </c>
      <c r="K20" s="177">
        <v>0</v>
      </c>
      <c r="L20" s="178"/>
    </row>
    <row r="21" spans="1:12" ht="27.6" customHeight="1" x14ac:dyDescent="0.25">
      <c r="A21" s="175">
        <v>9</v>
      </c>
      <c r="B21" s="180" t="s">
        <v>96</v>
      </c>
      <c r="C21" s="261">
        <v>30000</v>
      </c>
      <c r="D21" s="181">
        <v>30000</v>
      </c>
      <c r="E21" s="179">
        <v>0</v>
      </c>
      <c r="F21" s="261">
        <v>0</v>
      </c>
      <c r="G21" s="179">
        <v>0</v>
      </c>
      <c r="H21" s="179">
        <v>0</v>
      </c>
      <c r="I21" s="271">
        <v>0</v>
      </c>
      <c r="J21" s="179">
        <v>0</v>
      </c>
      <c r="K21" s="179">
        <v>0</v>
      </c>
      <c r="L21" s="178"/>
    </row>
    <row r="22" spans="1:12" ht="32.450000000000003" customHeight="1" x14ac:dyDescent="0.25">
      <c r="A22" s="175">
        <v>10</v>
      </c>
      <c r="B22" s="176" t="s">
        <v>124</v>
      </c>
      <c r="C22" s="261">
        <v>200000</v>
      </c>
      <c r="D22" s="179">
        <v>200000</v>
      </c>
      <c r="E22" s="179">
        <v>0</v>
      </c>
      <c r="F22" s="261">
        <v>0</v>
      </c>
      <c r="G22" s="179">
        <v>0</v>
      </c>
      <c r="H22" s="179">
        <v>0</v>
      </c>
      <c r="I22" s="271">
        <v>0</v>
      </c>
      <c r="J22" s="179">
        <v>0</v>
      </c>
      <c r="K22" s="179">
        <v>0</v>
      </c>
      <c r="L22" s="178"/>
    </row>
    <row r="23" spans="1:12" ht="22.15" customHeight="1" x14ac:dyDescent="0.25">
      <c r="A23" s="175">
        <v>11</v>
      </c>
      <c r="B23" s="176" t="s">
        <v>182</v>
      </c>
      <c r="C23" s="261">
        <v>200000</v>
      </c>
      <c r="D23" s="179">
        <v>200000</v>
      </c>
      <c r="E23" s="179">
        <v>0</v>
      </c>
      <c r="F23" s="261">
        <v>0</v>
      </c>
      <c r="G23" s="179">
        <v>0</v>
      </c>
      <c r="H23" s="179">
        <v>0</v>
      </c>
      <c r="I23" s="271">
        <v>0</v>
      </c>
      <c r="J23" s="179">
        <v>0</v>
      </c>
      <c r="K23" s="179">
        <v>0</v>
      </c>
      <c r="L23" s="178"/>
    </row>
    <row r="24" spans="1:12" ht="43.15" customHeight="1" x14ac:dyDescent="0.25">
      <c r="A24" s="175">
        <v>12</v>
      </c>
      <c r="B24" s="176" t="s">
        <v>183</v>
      </c>
      <c r="C24" s="261">
        <v>100000</v>
      </c>
      <c r="D24" s="179">
        <v>100000</v>
      </c>
      <c r="E24" s="181">
        <v>0</v>
      </c>
      <c r="F24" s="261">
        <v>100000</v>
      </c>
      <c r="G24" s="179">
        <v>100000</v>
      </c>
      <c r="H24" s="179">
        <v>0</v>
      </c>
      <c r="I24" s="261">
        <v>0</v>
      </c>
      <c r="J24" s="179">
        <v>0</v>
      </c>
      <c r="K24" s="179">
        <v>0</v>
      </c>
      <c r="L24" s="178"/>
    </row>
    <row r="25" spans="1:12" ht="22.9" customHeight="1" x14ac:dyDescent="0.25">
      <c r="A25" s="175">
        <v>13</v>
      </c>
      <c r="B25" s="176" t="s">
        <v>184</v>
      </c>
      <c r="C25" s="261">
        <v>130000</v>
      </c>
      <c r="D25" s="179">
        <v>100000</v>
      </c>
      <c r="E25" s="179">
        <v>30000</v>
      </c>
      <c r="F25" s="261">
        <v>100000</v>
      </c>
      <c r="G25" s="179">
        <v>100000</v>
      </c>
      <c r="H25" s="179">
        <v>0</v>
      </c>
      <c r="I25" s="261">
        <v>0</v>
      </c>
      <c r="J25" s="179">
        <v>0</v>
      </c>
      <c r="K25" s="179">
        <v>0</v>
      </c>
      <c r="L25" s="178"/>
    </row>
    <row r="26" spans="1:12" ht="22.15" customHeight="1" x14ac:dyDescent="0.25">
      <c r="A26" s="175">
        <v>14</v>
      </c>
      <c r="B26" s="176" t="s">
        <v>185</v>
      </c>
      <c r="C26" s="261">
        <v>40000</v>
      </c>
      <c r="D26" s="179">
        <v>40000</v>
      </c>
      <c r="E26" s="181">
        <v>0</v>
      </c>
      <c r="F26" s="261">
        <v>0</v>
      </c>
      <c r="G26" s="179">
        <v>0</v>
      </c>
      <c r="H26" s="179">
        <v>0</v>
      </c>
      <c r="I26" s="261">
        <v>0</v>
      </c>
      <c r="J26" s="179">
        <v>0</v>
      </c>
      <c r="K26" s="179">
        <v>0</v>
      </c>
      <c r="L26" s="178"/>
    </row>
    <row r="27" spans="1:12" ht="27.6" customHeight="1" x14ac:dyDescent="0.25">
      <c r="A27" s="175">
        <v>15</v>
      </c>
      <c r="B27" s="255" t="s">
        <v>186</v>
      </c>
      <c r="C27" s="261">
        <v>250000</v>
      </c>
      <c r="D27" s="179">
        <v>200000</v>
      </c>
      <c r="E27" s="179">
        <v>50000</v>
      </c>
      <c r="F27" s="261">
        <v>200000</v>
      </c>
      <c r="G27" s="179">
        <v>200000</v>
      </c>
      <c r="H27" s="179">
        <v>0</v>
      </c>
      <c r="I27" s="261">
        <v>0</v>
      </c>
      <c r="J27" s="179">
        <v>0</v>
      </c>
      <c r="K27" s="179">
        <v>0</v>
      </c>
      <c r="L27" s="178"/>
    </row>
    <row r="28" spans="1:12" ht="21.6" customHeight="1" x14ac:dyDescent="0.25">
      <c r="A28" s="175">
        <v>16</v>
      </c>
      <c r="B28" s="180" t="s">
        <v>176</v>
      </c>
      <c r="C28" s="261">
        <v>34216</v>
      </c>
      <c r="D28" s="182">
        <v>34216</v>
      </c>
      <c r="E28" s="179">
        <v>0</v>
      </c>
      <c r="F28" s="261">
        <v>34216</v>
      </c>
      <c r="G28" s="182">
        <v>34216</v>
      </c>
      <c r="H28" s="179">
        <v>0</v>
      </c>
      <c r="I28" s="261">
        <v>34216</v>
      </c>
      <c r="J28" s="179">
        <v>34216</v>
      </c>
      <c r="K28" s="179">
        <v>0</v>
      </c>
      <c r="L28" s="178"/>
    </row>
    <row r="29" spans="1:12" ht="25.15" customHeight="1" x14ac:dyDescent="0.25">
      <c r="A29" s="175">
        <v>17</v>
      </c>
      <c r="B29" s="180" t="s">
        <v>211</v>
      </c>
      <c r="C29" s="261">
        <v>15000</v>
      </c>
      <c r="D29" s="181">
        <v>15000</v>
      </c>
      <c r="E29" s="181">
        <v>0</v>
      </c>
      <c r="F29" s="261">
        <v>15000</v>
      </c>
      <c r="G29" s="181">
        <v>15000</v>
      </c>
      <c r="H29" s="181">
        <v>0</v>
      </c>
      <c r="I29" s="261">
        <v>15000</v>
      </c>
      <c r="J29" s="181">
        <v>15000</v>
      </c>
      <c r="K29" s="181">
        <v>0</v>
      </c>
      <c r="L29" s="178"/>
    </row>
    <row r="30" spans="1:12" ht="23.45" customHeight="1" x14ac:dyDescent="0.25">
      <c r="A30" s="175">
        <v>18</v>
      </c>
      <c r="B30" s="180" t="s">
        <v>125</v>
      </c>
      <c r="C30" s="261">
        <v>150000</v>
      </c>
      <c r="D30" s="181">
        <v>50000</v>
      </c>
      <c r="E30" s="181">
        <v>100000</v>
      </c>
      <c r="F30" s="261">
        <v>150000</v>
      </c>
      <c r="G30" s="181">
        <v>150000</v>
      </c>
      <c r="H30" s="181">
        <v>0</v>
      </c>
      <c r="I30" s="261">
        <v>200000</v>
      </c>
      <c r="J30" s="181">
        <v>200000</v>
      </c>
      <c r="K30" s="181">
        <v>0</v>
      </c>
      <c r="L30" s="178"/>
    </row>
    <row r="31" spans="1:12" ht="30.6" customHeight="1" x14ac:dyDescent="0.25">
      <c r="A31" s="175">
        <v>19</v>
      </c>
      <c r="B31" s="180" t="s">
        <v>187</v>
      </c>
      <c r="C31" s="261">
        <v>105945</v>
      </c>
      <c r="D31" s="179">
        <v>105945</v>
      </c>
      <c r="E31" s="179">
        <v>0</v>
      </c>
      <c r="F31" s="261">
        <v>150000</v>
      </c>
      <c r="G31" s="179">
        <v>150000</v>
      </c>
      <c r="H31" s="179">
        <v>0</v>
      </c>
      <c r="I31" s="261">
        <v>0</v>
      </c>
      <c r="J31" s="179">
        <v>0</v>
      </c>
      <c r="K31" s="179">
        <v>0</v>
      </c>
      <c r="L31" s="178"/>
    </row>
    <row r="32" spans="1:12" s="260" customFormat="1" ht="21.6" customHeight="1" x14ac:dyDescent="0.25">
      <c r="A32" s="257">
        <v>20</v>
      </c>
      <c r="B32" s="263" t="s">
        <v>188</v>
      </c>
      <c r="C32" s="261">
        <v>50000</v>
      </c>
      <c r="D32" s="181">
        <v>0</v>
      </c>
      <c r="E32" s="181">
        <v>50000</v>
      </c>
      <c r="F32" s="261">
        <v>250000</v>
      </c>
      <c r="G32" s="181">
        <v>150000</v>
      </c>
      <c r="H32" s="181">
        <v>100000</v>
      </c>
      <c r="I32" s="261">
        <v>400000</v>
      </c>
      <c r="J32" s="181">
        <v>400000</v>
      </c>
      <c r="K32" s="181">
        <v>0</v>
      </c>
      <c r="L32" s="259"/>
    </row>
    <row r="33" spans="1:12" s="260" customFormat="1" ht="21.6" customHeight="1" x14ac:dyDescent="0.25">
      <c r="A33" s="257">
        <v>21</v>
      </c>
      <c r="B33" s="322" t="s">
        <v>177</v>
      </c>
      <c r="C33" s="261">
        <v>46500</v>
      </c>
      <c r="D33" s="181">
        <v>46500</v>
      </c>
      <c r="E33" s="181">
        <v>0</v>
      </c>
      <c r="F33" s="261">
        <v>0</v>
      </c>
      <c r="G33" s="181">
        <v>0</v>
      </c>
      <c r="H33" s="181">
        <v>0</v>
      </c>
      <c r="I33" s="261">
        <v>0</v>
      </c>
      <c r="J33" s="181">
        <v>0</v>
      </c>
      <c r="K33" s="181">
        <v>0</v>
      </c>
      <c r="L33" s="259"/>
    </row>
    <row r="34" spans="1:12" ht="19.899999999999999" customHeight="1" x14ac:dyDescent="0.25">
      <c r="A34" s="175">
        <v>22</v>
      </c>
      <c r="B34" s="263" t="s">
        <v>111</v>
      </c>
      <c r="C34" s="261">
        <v>60000</v>
      </c>
      <c r="D34" s="179">
        <v>60000</v>
      </c>
      <c r="E34" s="179">
        <v>0</v>
      </c>
      <c r="F34" s="261">
        <v>0</v>
      </c>
      <c r="G34" s="179">
        <v>0</v>
      </c>
      <c r="H34" s="179">
        <v>0</v>
      </c>
      <c r="I34" s="261">
        <v>0</v>
      </c>
      <c r="J34" s="179">
        <v>0</v>
      </c>
      <c r="K34" s="179">
        <v>0</v>
      </c>
      <c r="L34" s="178"/>
    </row>
    <row r="35" spans="1:12" ht="25.9" customHeight="1" x14ac:dyDescent="0.25">
      <c r="A35" s="175">
        <v>23</v>
      </c>
      <c r="B35" s="180" t="s">
        <v>120</v>
      </c>
      <c r="C35" s="261">
        <v>143000</v>
      </c>
      <c r="D35" s="179">
        <v>100000</v>
      </c>
      <c r="E35" s="179">
        <v>43000</v>
      </c>
      <c r="F35" s="261">
        <v>0</v>
      </c>
      <c r="G35" s="179">
        <v>0</v>
      </c>
      <c r="H35" s="179">
        <v>0</v>
      </c>
      <c r="I35" s="261">
        <v>0</v>
      </c>
      <c r="J35" s="179">
        <v>0</v>
      </c>
      <c r="K35" s="179">
        <v>0</v>
      </c>
      <c r="L35" s="178"/>
    </row>
    <row r="36" spans="1:12" ht="33" customHeight="1" x14ac:dyDescent="0.25">
      <c r="A36" s="175">
        <v>24</v>
      </c>
      <c r="B36" s="180" t="s">
        <v>189</v>
      </c>
      <c r="C36" s="261">
        <v>50000</v>
      </c>
      <c r="D36" s="179">
        <v>50000</v>
      </c>
      <c r="E36" s="179">
        <v>0</v>
      </c>
      <c r="F36" s="261">
        <v>150000</v>
      </c>
      <c r="G36" s="179">
        <v>150000</v>
      </c>
      <c r="H36" s="179">
        <v>0</v>
      </c>
      <c r="I36" s="261">
        <v>150000</v>
      </c>
      <c r="J36" s="179">
        <v>100000</v>
      </c>
      <c r="K36" s="179">
        <v>50000</v>
      </c>
      <c r="L36" s="178"/>
    </row>
    <row r="37" spans="1:12" ht="25.15" customHeight="1" x14ac:dyDescent="0.25">
      <c r="A37" s="175">
        <v>25</v>
      </c>
      <c r="B37" s="262" t="s">
        <v>190</v>
      </c>
      <c r="C37" s="261">
        <v>50000</v>
      </c>
      <c r="D37" s="179">
        <v>50000</v>
      </c>
      <c r="E37" s="179">
        <v>0</v>
      </c>
      <c r="F37" s="261">
        <v>150000</v>
      </c>
      <c r="G37" s="179">
        <v>150000</v>
      </c>
      <c r="H37" s="179">
        <v>0</v>
      </c>
      <c r="I37" s="261">
        <v>100000</v>
      </c>
      <c r="J37" s="179">
        <v>100000</v>
      </c>
      <c r="K37" s="179">
        <v>0</v>
      </c>
      <c r="L37" s="178"/>
    </row>
    <row r="38" spans="1:12" ht="27.6" customHeight="1" x14ac:dyDescent="0.25">
      <c r="A38" s="175">
        <v>26</v>
      </c>
      <c r="B38" s="180" t="s">
        <v>191</v>
      </c>
      <c r="C38" s="261">
        <v>150000</v>
      </c>
      <c r="D38" s="179">
        <v>150000</v>
      </c>
      <c r="E38" s="179">
        <v>0</v>
      </c>
      <c r="F38" s="261">
        <v>50000</v>
      </c>
      <c r="G38" s="179">
        <v>50000</v>
      </c>
      <c r="H38" s="179">
        <v>0</v>
      </c>
      <c r="I38" s="261">
        <v>0</v>
      </c>
      <c r="J38" s="179">
        <v>0</v>
      </c>
      <c r="K38" s="179">
        <v>0</v>
      </c>
      <c r="L38" s="178"/>
    </row>
    <row r="39" spans="1:12" ht="27.6" customHeight="1" x14ac:dyDescent="0.25">
      <c r="A39" s="175">
        <v>27</v>
      </c>
      <c r="B39" s="180" t="s">
        <v>192</v>
      </c>
      <c r="C39" s="261">
        <v>100000</v>
      </c>
      <c r="D39" s="179">
        <v>100000</v>
      </c>
      <c r="E39" s="179">
        <v>0</v>
      </c>
      <c r="F39" s="261">
        <v>200000</v>
      </c>
      <c r="G39" s="179">
        <v>200000</v>
      </c>
      <c r="H39" s="179">
        <v>0</v>
      </c>
      <c r="I39" s="261">
        <v>499722.08</v>
      </c>
      <c r="J39" s="179">
        <v>299722.08</v>
      </c>
      <c r="K39" s="179">
        <v>200000</v>
      </c>
      <c r="L39" s="178"/>
    </row>
    <row r="40" spans="1:12" ht="30" customHeight="1" x14ac:dyDescent="0.25">
      <c r="A40" s="175">
        <v>28</v>
      </c>
      <c r="B40" s="262" t="s">
        <v>193</v>
      </c>
      <c r="C40" s="261">
        <v>100000</v>
      </c>
      <c r="D40" s="179">
        <v>59000</v>
      </c>
      <c r="E40" s="179">
        <v>41000</v>
      </c>
      <c r="F40" s="261">
        <v>200000</v>
      </c>
      <c r="G40" s="179">
        <v>100000</v>
      </c>
      <c r="H40" s="179">
        <v>100000</v>
      </c>
      <c r="I40" s="261">
        <v>0</v>
      </c>
      <c r="J40" s="179">
        <v>0</v>
      </c>
      <c r="K40" s="179">
        <v>0</v>
      </c>
      <c r="L40" s="178"/>
    </row>
    <row r="41" spans="1:12" ht="27.6" customHeight="1" x14ac:dyDescent="0.25">
      <c r="A41" s="175">
        <v>29</v>
      </c>
      <c r="B41" s="180" t="s">
        <v>194</v>
      </c>
      <c r="C41" s="261">
        <v>70000</v>
      </c>
      <c r="D41" s="179">
        <v>70000</v>
      </c>
      <c r="E41" s="179">
        <v>0</v>
      </c>
      <c r="F41" s="261">
        <v>100000</v>
      </c>
      <c r="G41" s="179">
        <v>50000</v>
      </c>
      <c r="H41" s="179">
        <v>50000</v>
      </c>
      <c r="I41" s="261">
        <v>50000</v>
      </c>
      <c r="J41" s="179">
        <v>50000</v>
      </c>
      <c r="K41" s="179">
        <v>0</v>
      </c>
      <c r="L41" s="178"/>
    </row>
    <row r="42" spans="1:12" ht="27.6" customHeight="1" x14ac:dyDescent="0.25">
      <c r="A42" s="175">
        <v>30</v>
      </c>
      <c r="B42" s="180" t="s">
        <v>212</v>
      </c>
      <c r="C42" s="261">
        <v>30000</v>
      </c>
      <c r="D42" s="179">
        <v>0</v>
      </c>
      <c r="E42" s="179">
        <v>30000</v>
      </c>
      <c r="F42" s="261">
        <v>100000</v>
      </c>
      <c r="G42" s="179">
        <v>100000</v>
      </c>
      <c r="H42" s="179"/>
      <c r="I42" s="261"/>
      <c r="J42" s="179"/>
      <c r="K42" s="179"/>
      <c r="L42" s="178"/>
    </row>
    <row r="43" spans="1:12" ht="24.6" customHeight="1" x14ac:dyDescent="0.25">
      <c r="A43" s="175">
        <v>31</v>
      </c>
      <c r="B43" s="180" t="s">
        <v>210</v>
      </c>
      <c r="C43" s="261">
        <v>70000</v>
      </c>
      <c r="D43" s="179">
        <v>70000</v>
      </c>
      <c r="E43" s="179">
        <v>0</v>
      </c>
      <c r="F43" s="261">
        <v>50000</v>
      </c>
      <c r="G43" s="179">
        <v>50000</v>
      </c>
      <c r="H43" s="179">
        <v>0</v>
      </c>
      <c r="I43" s="261">
        <v>0</v>
      </c>
      <c r="J43" s="179">
        <v>0</v>
      </c>
      <c r="K43" s="179">
        <v>0</v>
      </c>
      <c r="L43" s="178"/>
    </row>
    <row r="44" spans="1:12" s="249" customFormat="1" ht="24.6" customHeight="1" x14ac:dyDescent="0.25">
      <c r="A44" s="250">
        <v>32</v>
      </c>
      <c r="B44" s="262" t="s">
        <v>196</v>
      </c>
      <c r="C44" s="268">
        <v>50000</v>
      </c>
      <c r="D44" s="251">
        <v>50000</v>
      </c>
      <c r="E44" s="251">
        <v>0</v>
      </c>
      <c r="F44" s="268">
        <v>100000</v>
      </c>
      <c r="G44" s="251">
        <v>100000</v>
      </c>
      <c r="H44" s="251">
        <v>0</v>
      </c>
      <c r="I44" s="268">
        <v>200000</v>
      </c>
      <c r="J44" s="251">
        <v>100000</v>
      </c>
      <c r="K44" s="251">
        <v>100000</v>
      </c>
      <c r="L44" s="248"/>
    </row>
    <row r="45" spans="1:12" s="249" customFormat="1" ht="24.6" customHeight="1" x14ac:dyDescent="0.25">
      <c r="A45" s="250">
        <v>33</v>
      </c>
      <c r="B45" s="262" t="s">
        <v>195</v>
      </c>
      <c r="C45" s="268">
        <v>50000</v>
      </c>
      <c r="D45" s="251">
        <v>50000</v>
      </c>
      <c r="E45" s="251">
        <v>0</v>
      </c>
      <c r="F45" s="268">
        <v>100000</v>
      </c>
      <c r="G45" s="251">
        <v>100000</v>
      </c>
      <c r="H45" s="251">
        <v>0</v>
      </c>
      <c r="I45" s="268">
        <v>100000</v>
      </c>
      <c r="J45" s="251">
        <v>100000</v>
      </c>
      <c r="K45" s="251">
        <v>0</v>
      </c>
      <c r="L45" s="248"/>
    </row>
    <row r="46" spans="1:12" s="249" customFormat="1" ht="24.6" customHeight="1" x14ac:dyDescent="0.25">
      <c r="A46" s="250">
        <v>34</v>
      </c>
      <c r="B46" s="262" t="s">
        <v>197</v>
      </c>
      <c r="C46" s="268">
        <v>50000</v>
      </c>
      <c r="D46" s="251">
        <v>50000</v>
      </c>
      <c r="E46" s="251">
        <v>0</v>
      </c>
      <c r="F46" s="268">
        <v>50000</v>
      </c>
      <c r="G46" s="251">
        <v>50000</v>
      </c>
      <c r="H46" s="251">
        <v>0</v>
      </c>
      <c r="I46" s="268">
        <v>150000</v>
      </c>
      <c r="J46" s="251">
        <v>150000</v>
      </c>
      <c r="K46" s="251">
        <v>0</v>
      </c>
      <c r="L46" s="248"/>
    </row>
    <row r="47" spans="1:12" s="249" customFormat="1" ht="24.6" customHeight="1" x14ac:dyDescent="0.25">
      <c r="A47" s="250">
        <v>35</v>
      </c>
      <c r="B47" s="262" t="s">
        <v>198</v>
      </c>
      <c r="C47" s="268">
        <v>100000</v>
      </c>
      <c r="D47" s="251">
        <v>100000</v>
      </c>
      <c r="E47" s="251">
        <v>0</v>
      </c>
      <c r="F47" s="268">
        <v>100000</v>
      </c>
      <c r="G47" s="251">
        <v>100000</v>
      </c>
      <c r="H47" s="251">
        <v>0</v>
      </c>
      <c r="I47" s="268">
        <v>200000</v>
      </c>
      <c r="J47" s="251">
        <v>100000</v>
      </c>
      <c r="K47" s="251">
        <v>100000</v>
      </c>
      <c r="L47" s="248"/>
    </row>
    <row r="48" spans="1:12" s="249" customFormat="1" ht="24.6" customHeight="1" x14ac:dyDescent="0.25">
      <c r="A48" s="250">
        <v>36</v>
      </c>
      <c r="B48" s="262" t="s">
        <v>199</v>
      </c>
      <c r="C48" s="268">
        <v>35000</v>
      </c>
      <c r="D48" s="251">
        <v>35000</v>
      </c>
      <c r="E48" s="251">
        <v>0</v>
      </c>
      <c r="F48" s="268">
        <v>0</v>
      </c>
      <c r="G48" s="251">
        <v>0</v>
      </c>
      <c r="H48" s="251">
        <v>0</v>
      </c>
      <c r="I48" s="268">
        <v>0</v>
      </c>
      <c r="J48" s="251">
        <v>0</v>
      </c>
      <c r="K48" s="251">
        <v>0</v>
      </c>
      <c r="L48" s="248"/>
    </row>
    <row r="49" spans="1:14" s="249" customFormat="1" ht="24.6" customHeight="1" x14ac:dyDescent="0.25">
      <c r="A49" s="250">
        <v>37</v>
      </c>
      <c r="B49" s="262" t="s">
        <v>201</v>
      </c>
      <c r="C49" s="268">
        <v>35000</v>
      </c>
      <c r="D49" s="251">
        <v>35000</v>
      </c>
      <c r="E49" s="251">
        <v>0</v>
      </c>
      <c r="F49" s="268">
        <v>0</v>
      </c>
      <c r="G49" s="251">
        <v>0</v>
      </c>
      <c r="H49" s="251">
        <v>0</v>
      </c>
      <c r="I49" s="268">
        <v>0</v>
      </c>
      <c r="J49" s="251">
        <v>0</v>
      </c>
      <c r="K49" s="251">
        <v>0</v>
      </c>
      <c r="L49" s="248"/>
    </row>
    <row r="50" spans="1:14" s="249" customFormat="1" ht="24.6" customHeight="1" x14ac:dyDescent="0.25">
      <c r="A50" s="250">
        <v>38</v>
      </c>
      <c r="B50" s="262" t="s">
        <v>200</v>
      </c>
      <c r="C50" s="268">
        <v>85000</v>
      </c>
      <c r="D50" s="251">
        <v>85000</v>
      </c>
      <c r="E50" s="251">
        <v>0</v>
      </c>
      <c r="F50" s="268">
        <v>0</v>
      </c>
      <c r="G50" s="251">
        <v>0</v>
      </c>
      <c r="H50" s="251">
        <v>0</v>
      </c>
      <c r="I50" s="268">
        <v>0</v>
      </c>
      <c r="J50" s="251">
        <v>0</v>
      </c>
      <c r="K50" s="251">
        <v>0</v>
      </c>
      <c r="L50" s="248"/>
    </row>
    <row r="51" spans="1:14" ht="22.9" customHeight="1" x14ac:dyDescent="0.25">
      <c r="A51" s="183">
        <v>39</v>
      </c>
      <c r="B51" s="323" t="s">
        <v>202</v>
      </c>
      <c r="C51" s="261">
        <v>10000</v>
      </c>
      <c r="D51" s="185">
        <v>10000</v>
      </c>
      <c r="E51" s="185">
        <v>0</v>
      </c>
      <c r="F51" s="261">
        <v>50000</v>
      </c>
      <c r="G51" s="185">
        <v>50000</v>
      </c>
      <c r="H51" s="185">
        <v>0</v>
      </c>
      <c r="I51" s="261">
        <v>100000</v>
      </c>
      <c r="J51" s="185">
        <v>100000</v>
      </c>
      <c r="K51" s="185">
        <v>0</v>
      </c>
      <c r="L51" s="186"/>
    </row>
    <row r="52" spans="1:14" ht="27" customHeight="1" x14ac:dyDescent="0.25">
      <c r="A52" s="183">
        <v>40</v>
      </c>
      <c r="B52" s="323" t="s">
        <v>203</v>
      </c>
      <c r="C52" s="261">
        <v>10000</v>
      </c>
      <c r="D52" s="185">
        <v>10000</v>
      </c>
      <c r="E52" s="185">
        <v>0</v>
      </c>
      <c r="F52" s="261">
        <v>50000</v>
      </c>
      <c r="G52" s="185">
        <v>50000</v>
      </c>
      <c r="H52" s="185">
        <v>0</v>
      </c>
      <c r="I52" s="261">
        <v>100000</v>
      </c>
      <c r="J52" s="185">
        <v>100000</v>
      </c>
      <c r="K52" s="185">
        <v>0</v>
      </c>
      <c r="L52" s="186"/>
    </row>
    <row r="53" spans="1:14" s="95" customFormat="1" ht="22.9" customHeight="1" x14ac:dyDescent="0.25">
      <c r="A53" s="264">
        <v>41</v>
      </c>
      <c r="B53" s="323" t="s">
        <v>204</v>
      </c>
      <c r="C53" s="268">
        <v>50000</v>
      </c>
      <c r="D53" s="265">
        <v>0</v>
      </c>
      <c r="E53" s="265">
        <v>50000</v>
      </c>
      <c r="F53" s="268">
        <v>267116.39</v>
      </c>
      <c r="G53" s="265">
        <v>67116.39</v>
      </c>
      <c r="H53" s="265">
        <v>200000</v>
      </c>
      <c r="I53" s="268">
        <v>300000</v>
      </c>
      <c r="J53" s="265">
        <v>300000</v>
      </c>
      <c r="K53" s="265">
        <v>0</v>
      </c>
      <c r="L53" s="266"/>
    </row>
    <row r="54" spans="1:14" ht="22.9" customHeight="1" x14ac:dyDescent="0.25">
      <c r="A54" s="183">
        <v>42</v>
      </c>
      <c r="B54" s="184" t="s">
        <v>205</v>
      </c>
      <c r="C54" s="269">
        <v>0</v>
      </c>
      <c r="D54" s="185">
        <v>0</v>
      </c>
      <c r="E54" s="185">
        <v>0</v>
      </c>
      <c r="F54" s="261">
        <v>200000</v>
      </c>
      <c r="G54" s="185">
        <v>130000</v>
      </c>
      <c r="H54" s="185">
        <v>70000</v>
      </c>
      <c r="I54" s="269">
        <v>200000</v>
      </c>
      <c r="J54" s="185">
        <v>130000</v>
      </c>
      <c r="K54" s="185">
        <v>70000</v>
      </c>
      <c r="L54" s="186"/>
    </row>
    <row r="55" spans="1:14" ht="21" customHeight="1" x14ac:dyDescent="0.25">
      <c r="A55" s="183">
        <v>43</v>
      </c>
      <c r="B55" s="184" t="s">
        <v>206</v>
      </c>
      <c r="C55" s="261">
        <v>0</v>
      </c>
      <c r="D55" s="185">
        <v>0</v>
      </c>
      <c r="E55" s="185">
        <v>0</v>
      </c>
      <c r="F55" s="261">
        <v>40000</v>
      </c>
      <c r="G55" s="185">
        <v>40000</v>
      </c>
      <c r="H55" s="185">
        <v>0</v>
      </c>
      <c r="I55" s="269">
        <v>80000</v>
      </c>
      <c r="J55" s="185">
        <v>80000</v>
      </c>
      <c r="K55" s="185">
        <v>0</v>
      </c>
      <c r="L55" s="186"/>
      <c r="N55">
        <v>0</v>
      </c>
    </row>
    <row r="56" spans="1:14" ht="34.15" customHeight="1" x14ac:dyDescent="0.25">
      <c r="A56" s="187">
        <v>44</v>
      </c>
      <c r="B56" s="184" t="s">
        <v>207</v>
      </c>
      <c r="C56" s="270">
        <v>0</v>
      </c>
      <c r="D56" s="188">
        <v>0</v>
      </c>
      <c r="E56" s="188">
        <v>0</v>
      </c>
      <c r="F56" s="270">
        <v>129661</v>
      </c>
      <c r="G56" s="188">
        <v>79661</v>
      </c>
      <c r="H56" s="188">
        <v>50000</v>
      </c>
      <c r="I56" s="273">
        <v>300000</v>
      </c>
      <c r="J56" s="188">
        <v>200000</v>
      </c>
      <c r="K56" s="188">
        <v>100000</v>
      </c>
      <c r="L56" s="186"/>
    </row>
    <row r="57" spans="1:14" ht="34.15" customHeight="1" x14ac:dyDescent="0.25">
      <c r="A57" s="187">
        <v>45</v>
      </c>
      <c r="B57" s="323" t="s">
        <v>208</v>
      </c>
      <c r="C57" s="270">
        <v>30000</v>
      </c>
      <c r="D57" s="188">
        <v>0</v>
      </c>
      <c r="E57" s="188">
        <v>30000</v>
      </c>
      <c r="F57" s="270">
        <v>100000</v>
      </c>
      <c r="G57" s="188">
        <v>100000</v>
      </c>
      <c r="H57" s="188">
        <v>0</v>
      </c>
      <c r="I57" s="273">
        <v>100000</v>
      </c>
      <c r="J57" s="188">
        <v>100000</v>
      </c>
      <c r="K57" s="188">
        <v>0</v>
      </c>
      <c r="L57" s="186"/>
    </row>
    <row r="58" spans="1:14" ht="24" customHeight="1" x14ac:dyDescent="0.25">
      <c r="A58" s="187">
        <v>46</v>
      </c>
      <c r="B58" s="184" t="s">
        <v>209</v>
      </c>
      <c r="C58" s="270">
        <v>0</v>
      </c>
      <c r="D58" s="188">
        <v>0</v>
      </c>
      <c r="E58" s="188">
        <v>0</v>
      </c>
      <c r="F58" s="270">
        <v>153952.60999999999</v>
      </c>
      <c r="G58" s="188">
        <v>153952.60999999999</v>
      </c>
      <c r="H58" s="188">
        <v>0</v>
      </c>
      <c r="I58" s="273">
        <v>99618.92</v>
      </c>
      <c r="J58" s="188">
        <v>99618.92</v>
      </c>
      <c r="K58" s="188">
        <v>0</v>
      </c>
      <c r="L58" s="186"/>
    </row>
    <row r="59" spans="1:14" x14ac:dyDescent="0.25">
      <c r="C59" s="189">
        <f t="shared" ref="C59:K59" si="4">SUM(C13:C58)</f>
        <v>3545661</v>
      </c>
      <c r="D59" s="189">
        <f t="shared" si="4"/>
        <v>2995661</v>
      </c>
      <c r="E59" s="189">
        <f t="shared" si="4"/>
        <v>550000</v>
      </c>
      <c r="F59" s="189">
        <f t="shared" si="4"/>
        <v>3739946</v>
      </c>
      <c r="G59" s="189">
        <f t="shared" si="4"/>
        <v>3069946</v>
      </c>
      <c r="H59" s="189">
        <f t="shared" si="4"/>
        <v>670000</v>
      </c>
      <c r="I59" s="189">
        <f t="shared" si="4"/>
        <v>3928557</v>
      </c>
      <c r="J59" s="189">
        <f>SUM(J13:J58)</f>
        <v>3208557</v>
      </c>
      <c r="K59" s="189">
        <f t="shared" si="4"/>
        <v>720000</v>
      </c>
    </row>
    <row r="62" spans="1:14" x14ac:dyDescent="0.25">
      <c r="C62" s="254"/>
      <c r="D62" s="189"/>
      <c r="E62" s="254"/>
      <c r="F62" s="349"/>
      <c r="G62" s="189"/>
      <c r="J62" s="189"/>
    </row>
    <row r="63" spans="1:14" x14ac:dyDescent="0.25">
      <c r="F63" s="350"/>
    </row>
  </sheetData>
  <mergeCells count="24">
    <mergeCell ref="L4:L7"/>
    <mergeCell ref="A4:A10"/>
    <mergeCell ref="C4:E7"/>
    <mergeCell ref="G11:G12"/>
    <mergeCell ref="H11:H12"/>
    <mergeCell ref="I11:I12"/>
    <mergeCell ref="A11:A12"/>
    <mergeCell ref="C11:C12"/>
    <mergeCell ref="D11:D12"/>
    <mergeCell ref="E11:E12"/>
    <mergeCell ref="F11:F12"/>
    <mergeCell ref="F4:H7"/>
    <mergeCell ref="I4:K7"/>
    <mergeCell ref="F62:F63"/>
    <mergeCell ref="K8:K10"/>
    <mergeCell ref="L8:L10"/>
    <mergeCell ref="D8:D10"/>
    <mergeCell ref="E8:E10"/>
    <mergeCell ref="G8:G10"/>
    <mergeCell ref="H8:H10"/>
    <mergeCell ref="J8:J10"/>
    <mergeCell ref="L11:L12"/>
    <mergeCell ref="J11:J12"/>
    <mergeCell ref="K11:K12"/>
  </mergeCells>
  <pageMargins left="0.25" right="0.25" top="0.75" bottom="0.25" header="0.3" footer="0.3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topLeftCell="A49" zoomScaleNormal="100" workbookViewId="0">
      <selection activeCell="D48" sqref="D48:D67"/>
    </sheetView>
  </sheetViews>
  <sheetFormatPr defaultColWidth="9.140625" defaultRowHeight="15.75" x14ac:dyDescent="0.25"/>
  <cols>
    <col min="1" max="1" width="7.42578125" style="1" customWidth="1"/>
    <col min="2" max="2" width="28.85546875" style="1" customWidth="1"/>
    <col min="3" max="3" width="11.85546875" style="45" customWidth="1"/>
    <col min="4" max="4" width="5.85546875" style="1" customWidth="1"/>
    <col min="5" max="5" width="16.5703125" style="2" customWidth="1"/>
    <col min="6" max="6" width="14.7109375" style="30" customWidth="1"/>
    <col min="7" max="7" width="14" style="42" customWidth="1"/>
    <col min="8" max="8" width="14" style="2" customWidth="1"/>
    <col min="9" max="9" width="14.85546875" style="2" customWidth="1"/>
    <col min="10" max="10" width="15.7109375" style="2" customWidth="1"/>
    <col min="11" max="11" width="16.140625" style="101" customWidth="1"/>
    <col min="12" max="12" width="11.28515625" style="52" customWidth="1"/>
    <col min="13" max="18" width="9.140625" style="1"/>
    <col min="19" max="20" width="9.140625" style="3"/>
    <col min="21" max="16384" width="9.140625" style="1"/>
  </cols>
  <sheetData>
    <row r="1" spans="1:18" ht="24" customHeight="1" thickBot="1" x14ac:dyDescent="0.3">
      <c r="A1" s="29"/>
      <c r="B1" s="47" t="s">
        <v>114</v>
      </c>
      <c r="C1" s="48"/>
      <c r="D1" s="49"/>
      <c r="E1" s="50"/>
      <c r="F1" s="50"/>
      <c r="G1" s="30"/>
      <c r="H1" s="30"/>
      <c r="I1" s="30"/>
      <c r="J1" s="30"/>
    </row>
    <row r="2" spans="1:18" ht="24" customHeight="1" thickBot="1" x14ac:dyDescent="0.3">
      <c r="A2" s="74"/>
      <c r="B2" s="75"/>
      <c r="C2" s="76"/>
      <c r="D2" s="77"/>
      <c r="E2" s="381" t="s">
        <v>113</v>
      </c>
      <c r="F2" s="381"/>
      <c r="G2" s="381"/>
      <c r="H2" s="381"/>
      <c r="I2" s="381"/>
      <c r="J2" s="382"/>
    </row>
    <row r="3" spans="1:18" ht="60" customHeight="1" thickBot="1" x14ac:dyDescent="0.3">
      <c r="A3" s="68" t="s">
        <v>3</v>
      </c>
      <c r="B3" s="69" t="s">
        <v>4</v>
      </c>
      <c r="C3" s="70" t="s">
        <v>5</v>
      </c>
      <c r="D3" s="71" t="s">
        <v>6</v>
      </c>
      <c r="E3" s="72" t="s">
        <v>42</v>
      </c>
      <c r="F3" s="72" t="s">
        <v>7</v>
      </c>
      <c r="G3" s="72" t="s">
        <v>8</v>
      </c>
      <c r="H3" s="72" t="s">
        <v>9</v>
      </c>
      <c r="I3" s="72" t="s">
        <v>10</v>
      </c>
      <c r="J3" s="73" t="s">
        <v>66</v>
      </c>
    </row>
    <row r="4" spans="1:18" x14ac:dyDescent="0.25">
      <c r="A4" s="57" t="s">
        <v>11</v>
      </c>
      <c r="B4" s="58" t="s">
        <v>12</v>
      </c>
      <c r="C4" s="59">
        <v>16015</v>
      </c>
      <c r="D4" s="246">
        <v>21</v>
      </c>
      <c r="E4" s="275">
        <v>177024.57</v>
      </c>
      <c r="F4" s="60">
        <v>467616</v>
      </c>
      <c r="G4" s="60">
        <v>0</v>
      </c>
      <c r="H4" s="60">
        <v>130000</v>
      </c>
      <c r="I4" s="60">
        <v>0</v>
      </c>
      <c r="J4" s="61">
        <f t="shared" ref="J4:J22" si="0">SUM(E4+F4+G4+H4+I4)</f>
        <v>774640.57000000007</v>
      </c>
      <c r="K4" s="102"/>
    </row>
    <row r="5" spans="1:18" x14ac:dyDescent="0.25">
      <c r="A5" s="53"/>
      <c r="B5" s="96" t="s">
        <v>13</v>
      </c>
      <c r="C5" s="97">
        <v>16315</v>
      </c>
      <c r="D5" s="246">
        <v>25</v>
      </c>
      <c r="E5" s="276">
        <v>174716.94</v>
      </c>
      <c r="F5" s="98">
        <v>73000</v>
      </c>
      <c r="G5" s="98">
        <v>0</v>
      </c>
      <c r="H5" s="98">
        <v>0</v>
      </c>
      <c r="I5" s="98">
        <v>0</v>
      </c>
      <c r="J5" s="99">
        <f t="shared" si="0"/>
        <v>247716.94</v>
      </c>
    </row>
    <row r="6" spans="1:18" x14ac:dyDescent="0.25">
      <c r="A6" s="53"/>
      <c r="B6" s="96" t="s">
        <v>14</v>
      </c>
      <c r="C6" s="97">
        <v>16629</v>
      </c>
      <c r="D6" s="246">
        <v>8</v>
      </c>
      <c r="E6" s="247">
        <v>57764.03</v>
      </c>
      <c r="F6" s="98">
        <v>12000</v>
      </c>
      <c r="G6" s="98">
        <v>0</v>
      </c>
      <c r="H6" s="98">
        <v>0</v>
      </c>
      <c r="I6" s="98">
        <v>0</v>
      </c>
      <c r="J6" s="99">
        <f t="shared" si="0"/>
        <v>69764.03</v>
      </c>
    </row>
    <row r="7" spans="1:18" x14ac:dyDescent="0.25">
      <c r="A7" s="53"/>
      <c r="B7" s="96" t="s">
        <v>0</v>
      </c>
      <c r="C7" s="97">
        <v>16775</v>
      </c>
      <c r="D7" s="246">
        <v>4</v>
      </c>
      <c r="E7" s="247">
        <v>35596.35</v>
      </c>
      <c r="F7" s="98">
        <v>1000</v>
      </c>
      <c r="G7" s="98">
        <v>0</v>
      </c>
      <c r="H7" s="98">
        <v>0</v>
      </c>
      <c r="I7" s="98">
        <v>0</v>
      </c>
      <c r="J7" s="99">
        <f t="shared" si="0"/>
        <v>36596.35</v>
      </c>
    </row>
    <row r="8" spans="1:18" x14ac:dyDescent="0.25">
      <c r="A8" s="53"/>
      <c r="B8" s="96" t="s">
        <v>15</v>
      </c>
      <c r="C8" s="97">
        <v>16915</v>
      </c>
      <c r="D8" s="246">
        <v>0</v>
      </c>
      <c r="E8" s="247">
        <v>241811.77</v>
      </c>
      <c r="F8" s="98">
        <v>14000</v>
      </c>
      <c r="G8" s="98">
        <v>0</v>
      </c>
      <c r="H8" s="98">
        <v>0</v>
      </c>
      <c r="I8" s="98">
        <v>0</v>
      </c>
      <c r="J8" s="99">
        <f t="shared" si="0"/>
        <v>255811.77</v>
      </c>
    </row>
    <row r="9" spans="1:18" x14ac:dyDescent="0.25">
      <c r="A9" s="53"/>
      <c r="B9" s="96" t="s">
        <v>16</v>
      </c>
      <c r="C9" s="97">
        <v>17515</v>
      </c>
      <c r="D9" s="246">
        <v>20</v>
      </c>
      <c r="E9" s="247">
        <v>140992.76999999999</v>
      </c>
      <c r="F9" s="98">
        <v>795114</v>
      </c>
      <c r="G9" s="98">
        <v>0</v>
      </c>
      <c r="H9" s="98">
        <v>90000</v>
      </c>
      <c r="I9" s="98">
        <v>0</v>
      </c>
      <c r="J9" s="99">
        <f t="shared" si="0"/>
        <v>1026106.77</v>
      </c>
    </row>
    <row r="10" spans="1:18" x14ac:dyDescent="0.25">
      <c r="A10" s="53"/>
      <c r="B10" s="96" t="s">
        <v>17</v>
      </c>
      <c r="C10" s="97">
        <v>18015</v>
      </c>
      <c r="D10" s="246">
        <v>11</v>
      </c>
      <c r="E10" s="247">
        <v>88018.04</v>
      </c>
      <c r="F10" s="98">
        <v>324385</v>
      </c>
      <c r="G10" s="98">
        <v>150500</v>
      </c>
      <c r="H10" s="98">
        <v>0</v>
      </c>
      <c r="I10" s="98">
        <v>2675885</v>
      </c>
      <c r="J10" s="99">
        <f t="shared" si="0"/>
        <v>3238788.04</v>
      </c>
      <c r="K10" s="103"/>
    </row>
    <row r="11" spans="1:18" x14ac:dyDescent="0.25">
      <c r="A11" s="53"/>
      <c r="B11" s="96" t="s">
        <v>18</v>
      </c>
      <c r="C11" s="97">
        <v>18275</v>
      </c>
      <c r="D11" s="246">
        <v>13</v>
      </c>
      <c r="E11" s="247">
        <v>103203.25</v>
      </c>
      <c r="F11" s="98">
        <v>13000</v>
      </c>
      <c r="G11" s="98">
        <v>0</v>
      </c>
      <c r="H11" s="98">
        <v>0</v>
      </c>
      <c r="I11" s="98">
        <v>0</v>
      </c>
      <c r="J11" s="99">
        <f t="shared" si="0"/>
        <v>116203.25</v>
      </c>
    </row>
    <row r="12" spans="1:18" x14ac:dyDescent="0.25">
      <c r="A12" s="53"/>
      <c r="B12" s="96" t="s">
        <v>19</v>
      </c>
      <c r="C12" s="97">
        <v>19575</v>
      </c>
      <c r="D12" s="246">
        <v>4</v>
      </c>
      <c r="E12" s="247">
        <v>32259.46</v>
      </c>
      <c r="F12" s="98">
        <v>6000</v>
      </c>
      <c r="G12" s="98">
        <v>0</v>
      </c>
      <c r="H12" s="98">
        <v>0</v>
      </c>
      <c r="I12" s="98">
        <v>0</v>
      </c>
      <c r="J12" s="99">
        <f t="shared" si="0"/>
        <v>38259.46</v>
      </c>
    </row>
    <row r="13" spans="1:18" x14ac:dyDescent="0.25">
      <c r="A13" s="53"/>
      <c r="B13" s="96" t="s">
        <v>1</v>
      </c>
      <c r="C13" s="97">
        <v>47015</v>
      </c>
      <c r="D13" s="246">
        <v>19</v>
      </c>
      <c r="E13" s="247">
        <v>116081.1</v>
      </c>
      <c r="F13" s="98">
        <v>13000</v>
      </c>
      <c r="G13" s="98">
        <v>0</v>
      </c>
      <c r="H13" s="98">
        <v>0</v>
      </c>
      <c r="I13" s="98">
        <v>250000</v>
      </c>
      <c r="J13" s="99">
        <f t="shared" si="0"/>
        <v>379081.1</v>
      </c>
      <c r="R13" s="162"/>
    </row>
    <row r="14" spans="1:18" x14ac:dyDescent="0.25">
      <c r="A14" s="53"/>
      <c r="B14" s="96" t="s">
        <v>20</v>
      </c>
      <c r="C14" s="97">
        <v>48015</v>
      </c>
      <c r="D14" s="246">
        <v>8</v>
      </c>
      <c r="E14" s="247">
        <v>42954.27</v>
      </c>
      <c r="F14" s="98">
        <v>13000</v>
      </c>
      <c r="G14" s="98">
        <v>0</v>
      </c>
      <c r="H14" s="98">
        <v>0</v>
      </c>
      <c r="I14" s="98">
        <v>0</v>
      </c>
      <c r="J14" s="99">
        <f>SUM(E14+F14+G14+H14+I14)</f>
        <v>55954.27</v>
      </c>
    </row>
    <row r="15" spans="1:18" x14ac:dyDescent="0.25">
      <c r="A15" s="53"/>
      <c r="B15" s="96" t="s">
        <v>21</v>
      </c>
      <c r="C15" s="97">
        <v>65075</v>
      </c>
      <c r="D15" s="246">
        <v>7</v>
      </c>
      <c r="E15" s="247">
        <v>45603.55</v>
      </c>
      <c r="F15" s="98">
        <v>13000</v>
      </c>
      <c r="G15" s="98">
        <v>0</v>
      </c>
      <c r="H15" s="98">
        <v>0</v>
      </c>
      <c r="I15" s="98">
        <v>0</v>
      </c>
      <c r="J15" s="99">
        <f t="shared" si="0"/>
        <v>58603.55</v>
      </c>
    </row>
    <row r="16" spans="1:18" x14ac:dyDescent="0.25">
      <c r="A16" s="53"/>
      <c r="B16" s="96" t="s">
        <v>22</v>
      </c>
      <c r="C16" s="97">
        <v>66080</v>
      </c>
      <c r="D16" s="246">
        <v>8</v>
      </c>
      <c r="E16" s="247">
        <v>68681.320000000007</v>
      </c>
      <c r="F16" s="98">
        <v>16000</v>
      </c>
      <c r="G16" s="98">
        <v>0</v>
      </c>
      <c r="H16" s="98">
        <v>0</v>
      </c>
      <c r="I16" s="98">
        <v>0</v>
      </c>
      <c r="J16" s="99">
        <f t="shared" si="0"/>
        <v>84681.32</v>
      </c>
    </row>
    <row r="17" spans="1:20" x14ac:dyDescent="0.25">
      <c r="A17" s="53"/>
      <c r="B17" s="96" t="s">
        <v>23</v>
      </c>
      <c r="C17" s="97">
        <v>73024</v>
      </c>
      <c r="D17" s="246">
        <v>2</v>
      </c>
      <c r="E17" s="247">
        <v>18547.2</v>
      </c>
      <c r="F17" s="98">
        <v>7000</v>
      </c>
      <c r="G17" s="98">
        <v>0</v>
      </c>
      <c r="H17" s="98">
        <v>0</v>
      </c>
      <c r="I17" s="98">
        <v>0</v>
      </c>
      <c r="J17" s="99">
        <f t="shared" si="0"/>
        <v>25547.200000000001</v>
      </c>
    </row>
    <row r="18" spans="1:20" x14ac:dyDescent="0.25">
      <c r="A18" s="53"/>
      <c r="B18" s="96" t="s">
        <v>24</v>
      </c>
      <c r="C18" s="97">
        <v>73900</v>
      </c>
      <c r="D18" s="246">
        <v>130</v>
      </c>
      <c r="E18" s="277">
        <v>1258279</v>
      </c>
      <c r="F18" s="98">
        <v>323541</v>
      </c>
      <c r="G18" s="98">
        <v>46000</v>
      </c>
      <c r="H18" s="98">
        <v>0</v>
      </c>
      <c r="I18" s="98">
        <v>0</v>
      </c>
      <c r="J18" s="99">
        <f>SUM(E18+F18+G18+H18+I18)</f>
        <v>1627820</v>
      </c>
      <c r="K18" s="102"/>
      <c r="M18" s="33"/>
      <c r="O18" s="3"/>
    </row>
    <row r="19" spans="1:20" x14ac:dyDescent="0.25">
      <c r="A19" s="53"/>
      <c r="B19" s="96" t="s">
        <v>25</v>
      </c>
      <c r="C19" s="97">
        <v>75571</v>
      </c>
      <c r="D19" s="246">
        <v>10</v>
      </c>
      <c r="E19" s="247">
        <v>85217.12</v>
      </c>
      <c r="F19" s="98">
        <v>15000</v>
      </c>
      <c r="G19" s="98">
        <v>7000</v>
      </c>
      <c r="H19" s="98">
        <v>0</v>
      </c>
      <c r="I19" s="98">
        <v>0</v>
      </c>
      <c r="J19" s="99">
        <f t="shared" si="0"/>
        <v>107217.12</v>
      </c>
      <c r="K19" s="103"/>
      <c r="O19" s="3"/>
    </row>
    <row r="20" spans="1:20" x14ac:dyDescent="0.25">
      <c r="A20" s="53"/>
      <c r="B20" s="96" t="s">
        <v>26</v>
      </c>
      <c r="C20" s="97">
        <v>75572</v>
      </c>
      <c r="D20" s="246">
        <v>8</v>
      </c>
      <c r="E20" s="247">
        <v>100000</v>
      </c>
      <c r="F20" s="98">
        <v>75000</v>
      </c>
      <c r="G20" s="98">
        <v>10000</v>
      </c>
      <c r="H20" s="98">
        <v>0</v>
      </c>
      <c r="I20" s="98">
        <v>15000</v>
      </c>
      <c r="J20" s="99">
        <f t="shared" si="0"/>
        <v>200000</v>
      </c>
      <c r="K20" s="102"/>
      <c r="O20" s="2"/>
    </row>
    <row r="21" spans="1:20" x14ac:dyDescent="0.25">
      <c r="A21" s="53"/>
      <c r="B21" s="96" t="s">
        <v>27</v>
      </c>
      <c r="C21" s="97">
        <v>85015</v>
      </c>
      <c r="D21" s="246">
        <v>27</v>
      </c>
      <c r="E21" s="247">
        <v>162908.48000000001</v>
      </c>
      <c r="F21" s="98">
        <v>18000</v>
      </c>
      <c r="G21" s="98">
        <v>0</v>
      </c>
      <c r="H21" s="98">
        <v>70000</v>
      </c>
      <c r="I21" s="98">
        <v>0</v>
      </c>
      <c r="J21" s="99">
        <f>SUM(E21+F21+G21+H21+I21)</f>
        <v>250908.48</v>
      </c>
    </row>
    <row r="22" spans="1:20" x14ac:dyDescent="0.25">
      <c r="A22" s="53"/>
      <c r="B22" s="96" t="s">
        <v>28</v>
      </c>
      <c r="C22" s="97">
        <v>92075</v>
      </c>
      <c r="D22" s="246">
        <v>7</v>
      </c>
      <c r="E22" s="247">
        <v>62631.78</v>
      </c>
      <c r="F22" s="98">
        <v>15000</v>
      </c>
      <c r="G22" s="98">
        <v>0</v>
      </c>
      <c r="H22" s="98">
        <v>0</v>
      </c>
      <c r="I22" s="98">
        <v>0</v>
      </c>
      <c r="J22" s="99">
        <f t="shared" si="0"/>
        <v>77631.78</v>
      </c>
    </row>
    <row r="23" spans="1:20" x14ac:dyDescent="0.25">
      <c r="A23" s="53"/>
      <c r="B23" s="96" t="s">
        <v>29</v>
      </c>
      <c r="C23" s="97" t="s">
        <v>30</v>
      </c>
      <c r="D23" s="246">
        <v>565</v>
      </c>
      <c r="E23" s="277">
        <v>4593983</v>
      </c>
      <c r="F23" s="98">
        <v>164773</v>
      </c>
      <c r="G23" s="98">
        <v>36500</v>
      </c>
      <c r="H23" s="98">
        <v>0</v>
      </c>
      <c r="I23" s="98">
        <v>34776</v>
      </c>
      <c r="J23" s="99">
        <f>SUM(E23+F23+G23+H23+I23)</f>
        <v>4830032</v>
      </c>
      <c r="K23" s="102"/>
      <c r="N23" s="3"/>
    </row>
    <row r="24" spans="1:20" s="111" customFormat="1" ht="24" customHeight="1" x14ac:dyDescent="0.25">
      <c r="A24" s="104"/>
      <c r="B24" s="105" t="s">
        <v>31</v>
      </c>
      <c r="C24" s="106"/>
      <c r="D24" s="107">
        <f t="shared" ref="D24" si="1">SUM(D4:D23)</f>
        <v>897</v>
      </c>
      <c r="E24" s="108">
        <f>E4+E5+E6+E7+E8+E9+E10+E11+E12+E13+E14+E15+E16+E17+E18+E19+E20+E21+E22+E23</f>
        <v>7606274</v>
      </c>
      <c r="F24" s="108">
        <f>F4+F5+F6+F7+F8+F9+F10+F11+F12+F13+F14+F15+F16+F17+F18+F19+F20+F21+F22+F23</f>
        <v>2379429</v>
      </c>
      <c r="G24" s="108">
        <f>G4+G5+G6+G7+G8+G9+G10+G11+G12+G13+G14+G15+G16+G17+G18+G19+G20+G21+G23</f>
        <v>250000</v>
      </c>
      <c r="H24" s="108">
        <f>H4+H5+H6+H7+H8+H9+H10+H11+H12+H13+H14+H15+H16+H17+H18+H19+H20+H21+H22+H23</f>
        <v>290000</v>
      </c>
      <c r="I24" s="108">
        <f>I4+I5+I6+I7+I8+I9+I10+I11+I12+I13+I14+I15+I16+I17+I18+I19+I20+I21+I22+I23</f>
        <v>2975661</v>
      </c>
      <c r="J24" s="109">
        <f>J4+J5+J6+J7+J8+J9+J10+J11+J12+J13+J14+J15+J16+J17+J18+J19+J20+J21+J22+J23</f>
        <v>13501364</v>
      </c>
      <c r="K24" s="102"/>
      <c r="L24" s="110"/>
      <c r="S24" s="112"/>
      <c r="T24" s="112"/>
    </row>
    <row r="25" spans="1:20" s="111" customFormat="1" ht="12.6" customHeight="1" x14ac:dyDescent="0.25">
      <c r="A25" s="219"/>
      <c r="B25" s="204"/>
      <c r="C25" s="205"/>
      <c r="D25" s="206"/>
      <c r="E25" s="207"/>
      <c r="F25" s="207"/>
      <c r="G25" s="207">
        <f>SUM(G4:G24)</f>
        <v>500000</v>
      </c>
      <c r="H25" s="207"/>
      <c r="I25" s="207"/>
      <c r="J25" s="208"/>
      <c r="K25" s="102"/>
      <c r="L25" s="110"/>
      <c r="S25" s="112"/>
      <c r="T25" s="112"/>
    </row>
    <row r="26" spans="1:20" x14ac:dyDescent="0.25">
      <c r="A26" s="53" t="s">
        <v>11</v>
      </c>
      <c r="B26" s="96" t="s">
        <v>12</v>
      </c>
      <c r="C26" s="97">
        <v>16015</v>
      </c>
      <c r="D26" s="246">
        <v>21</v>
      </c>
      <c r="E26" s="98">
        <v>0</v>
      </c>
      <c r="F26" s="98">
        <v>70571</v>
      </c>
      <c r="G26" s="98">
        <v>0</v>
      </c>
      <c r="H26" s="98">
        <v>40000</v>
      </c>
      <c r="I26" s="98">
        <v>0</v>
      </c>
      <c r="J26" s="99">
        <f>SUM(E26:I26)</f>
        <v>110571</v>
      </c>
    </row>
    <row r="27" spans="1:20" x14ac:dyDescent="0.25">
      <c r="A27" s="53"/>
      <c r="B27" s="96" t="s">
        <v>13</v>
      </c>
      <c r="C27" s="97">
        <v>16315</v>
      </c>
      <c r="D27" s="246">
        <v>25</v>
      </c>
      <c r="E27" s="98">
        <v>0</v>
      </c>
      <c r="F27" s="98">
        <v>30000</v>
      </c>
      <c r="G27" s="98">
        <v>0</v>
      </c>
      <c r="H27" s="98">
        <v>0</v>
      </c>
      <c r="I27" s="98">
        <v>0</v>
      </c>
      <c r="J27" s="99">
        <f>SUM(E27:I27)</f>
        <v>30000</v>
      </c>
    </row>
    <row r="28" spans="1:20" x14ac:dyDescent="0.25">
      <c r="A28" s="53"/>
      <c r="B28" s="96" t="s">
        <v>14</v>
      </c>
      <c r="C28" s="97">
        <v>16629</v>
      </c>
      <c r="D28" s="246">
        <v>8</v>
      </c>
      <c r="E28" s="98">
        <v>0</v>
      </c>
      <c r="F28" s="98">
        <v>0</v>
      </c>
      <c r="G28" s="98">
        <v>0</v>
      </c>
      <c r="H28" s="98">
        <v>0</v>
      </c>
      <c r="I28" s="98">
        <v>0</v>
      </c>
      <c r="J28" s="99">
        <f>SUM(E28:I28)</f>
        <v>0</v>
      </c>
      <c r="N28" s="3"/>
    </row>
    <row r="29" spans="1:20" x14ac:dyDescent="0.25">
      <c r="A29" s="53"/>
      <c r="B29" s="96" t="s">
        <v>0</v>
      </c>
      <c r="C29" s="97">
        <v>16775</v>
      </c>
      <c r="D29" s="246">
        <v>4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99">
        <f>SUM(E29:I29)</f>
        <v>0</v>
      </c>
      <c r="N29" s="3"/>
    </row>
    <row r="30" spans="1:20" x14ac:dyDescent="0.25">
      <c r="A30" s="53"/>
      <c r="B30" s="96" t="s">
        <v>15</v>
      </c>
      <c r="C30" s="97">
        <v>16915</v>
      </c>
      <c r="D30" s="246">
        <v>0</v>
      </c>
      <c r="E30" s="98">
        <v>0</v>
      </c>
      <c r="F30" s="98">
        <v>0</v>
      </c>
      <c r="G30" s="98">
        <v>0</v>
      </c>
      <c r="H30" s="98">
        <v>0</v>
      </c>
      <c r="I30" s="98">
        <v>0</v>
      </c>
      <c r="J30" s="99">
        <f>SUM(E30:I30)</f>
        <v>0</v>
      </c>
      <c r="N30" s="3"/>
    </row>
    <row r="31" spans="1:20" x14ac:dyDescent="0.25">
      <c r="A31" s="53"/>
      <c r="B31" s="96" t="s">
        <v>16</v>
      </c>
      <c r="C31" s="97">
        <v>17515</v>
      </c>
      <c r="D31" s="246">
        <v>20</v>
      </c>
      <c r="E31" s="98">
        <v>0</v>
      </c>
      <c r="F31" s="98">
        <v>110000</v>
      </c>
      <c r="G31" s="98">
        <v>0</v>
      </c>
      <c r="H31" s="98">
        <v>20000</v>
      </c>
      <c r="I31" s="98">
        <v>0</v>
      </c>
      <c r="J31" s="99">
        <f>SUM(F31:I31)</f>
        <v>130000</v>
      </c>
      <c r="N31" s="3"/>
    </row>
    <row r="32" spans="1:20" x14ac:dyDescent="0.25">
      <c r="A32" s="53"/>
      <c r="B32" s="96" t="s">
        <v>17</v>
      </c>
      <c r="C32" s="97">
        <v>18015</v>
      </c>
      <c r="D32" s="246">
        <v>11</v>
      </c>
      <c r="E32" s="98">
        <v>0</v>
      </c>
      <c r="F32" s="98">
        <v>50000</v>
      </c>
      <c r="G32" s="98">
        <v>0</v>
      </c>
      <c r="H32" s="98">
        <v>0</v>
      </c>
      <c r="I32" s="245">
        <v>550000</v>
      </c>
      <c r="J32" s="99">
        <f>SUM(F32:I32)</f>
        <v>600000</v>
      </c>
      <c r="N32" s="3"/>
    </row>
    <row r="33" spans="1:20" x14ac:dyDescent="0.25">
      <c r="A33" s="53"/>
      <c r="B33" s="96" t="s">
        <v>18</v>
      </c>
      <c r="C33" s="97">
        <v>18275</v>
      </c>
      <c r="D33" s="246">
        <v>13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  <c r="J33" s="99">
        <f t="shared" ref="J33:J44" si="2">SUM(F33:I33)</f>
        <v>0</v>
      </c>
      <c r="N33" s="3"/>
    </row>
    <row r="34" spans="1:20" x14ac:dyDescent="0.25">
      <c r="A34" s="53"/>
      <c r="B34" s="96" t="s">
        <v>19</v>
      </c>
      <c r="C34" s="97">
        <v>19575</v>
      </c>
      <c r="D34" s="246">
        <v>4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9">
        <f t="shared" si="2"/>
        <v>0</v>
      </c>
      <c r="N34" s="3"/>
    </row>
    <row r="35" spans="1:20" x14ac:dyDescent="0.25">
      <c r="A35" s="53"/>
      <c r="B35" s="96" t="s">
        <v>1</v>
      </c>
      <c r="C35" s="97">
        <v>47015</v>
      </c>
      <c r="D35" s="246">
        <v>19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99">
        <f t="shared" si="2"/>
        <v>0</v>
      </c>
    </row>
    <row r="36" spans="1:20" x14ac:dyDescent="0.25">
      <c r="A36" s="53"/>
      <c r="B36" s="96" t="s">
        <v>20</v>
      </c>
      <c r="C36" s="97">
        <v>48015</v>
      </c>
      <c r="D36" s="246">
        <v>8</v>
      </c>
      <c r="E36" s="98">
        <v>0</v>
      </c>
      <c r="F36" s="98">
        <v>0</v>
      </c>
      <c r="G36" s="98">
        <v>0</v>
      </c>
      <c r="H36" s="98">
        <v>0</v>
      </c>
      <c r="I36" s="98">
        <v>0</v>
      </c>
      <c r="J36" s="99">
        <f t="shared" si="2"/>
        <v>0</v>
      </c>
    </row>
    <row r="37" spans="1:20" x14ac:dyDescent="0.25">
      <c r="A37" s="53"/>
      <c r="B37" s="96" t="s">
        <v>21</v>
      </c>
      <c r="C37" s="97">
        <v>65075</v>
      </c>
      <c r="D37" s="246">
        <v>7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9">
        <f t="shared" si="2"/>
        <v>0</v>
      </c>
    </row>
    <row r="38" spans="1:20" x14ac:dyDescent="0.25">
      <c r="A38" s="53"/>
      <c r="B38" s="96" t="s">
        <v>22</v>
      </c>
      <c r="C38" s="97">
        <v>66080</v>
      </c>
      <c r="D38" s="246">
        <v>8</v>
      </c>
      <c r="E38" s="98">
        <v>0</v>
      </c>
      <c r="F38" s="98">
        <v>0</v>
      </c>
      <c r="G38" s="98">
        <v>0</v>
      </c>
      <c r="H38" s="98">
        <v>0</v>
      </c>
      <c r="I38" s="98">
        <v>0</v>
      </c>
      <c r="J38" s="99">
        <f t="shared" si="2"/>
        <v>0</v>
      </c>
    </row>
    <row r="39" spans="1:20" x14ac:dyDescent="0.25">
      <c r="A39" s="53"/>
      <c r="B39" s="96" t="s">
        <v>23</v>
      </c>
      <c r="C39" s="97">
        <v>73024</v>
      </c>
      <c r="D39" s="246">
        <v>2</v>
      </c>
      <c r="E39" s="98">
        <v>0</v>
      </c>
      <c r="F39" s="98">
        <v>0</v>
      </c>
      <c r="G39" s="98">
        <v>0</v>
      </c>
      <c r="H39" s="98">
        <v>0</v>
      </c>
      <c r="I39" s="98">
        <v>0</v>
      </c>
      <c r="J39" s="99">
        <f t="shared" si="2"/>
        <v>0</v>
      </c>
    </row>
    <row r="40" spans="1:20" x14ac:dyDescent="0.25">
      <c r="A40" s="53"/>
      <c r="B40" s="96" t="s">
        <v>24</v>
      </c>
      <c r="C40" s="97">
        <v>73900</v>
      </c>
      <c r="D40" s="246">
        <v>130</v>
      </c>
      <c r="E40" s="98">
        <v>0</v>
      </c>
      <c r="F40" s="98">
        <v>0</v>
      </c>
      <c r="G40" s="98">
        <v>0</v>
      </c>
      <c r="H40" s="98">
        <v>0</v>
      </c>
      <c r="I40" s="98">
        <v>20000</v>
      </c>
      <c r="J40" s="99">
        <f>SUM(E40:I40)</f>
        <v>20000</v>
      </c>
    </row>
    <row r="41" spans="1:20" x14ac:dyDescent="0.25">
      <c r="A41" s="53"/>
      <c r="B41" s="96" t="s">
        <v>25</v>
      </c>
      <c r="C41" s="97">
        <v>75571</v>
      </c>
      <c r="D41" s="246">
        <v>10</v>
      </c>
      <c r="E41" s="98">
        <v>0</v>
      </c>
      <c r="F41" s="98">
        <v>0</v>
      </c>
      <c r="G41" s="98">
        <v>0</v>
      </c>
      <c r="H41" s="98">
        <v>0</v>
      </c>
      <c r="I41" s="98">
        <v>0</v>
      </c>
      <c r="J41" s="99">
        <f t="shared" si="2"/>
        <v>0</v>
      </c>
    </row>
    <row r="42" spans="1:20" x14ac:dyDescent="0.25">
      <c r="A42" s="53"/>
      <c r="B42" s="96" t="s">
        <v>26</v>
      </c>
      <c r="C42" s="97">
        <v>75572</v>
      </c>
      <c r="D42" s="246">
        <v>8</v>
      </c>
      <c r="E42" s="98">
        <v>0</v>
      </c>
      <c r="F42" s="98">
        <v>0</v>
      </c>
      <c r="G42" s="98">
        <v>0</v>
      </c>
      <c r="H42" s="98">
        <v>0</v>
      </c>
      <c r="I42" s="98">
        <v>0</v>
      </c>
      <c r="J42" s="99">
        <f t="shared" si="2"/>
        <v>0</v>
      </c>
    </row>
    <row r="43" spans="1:20" x14ac:dyDescent="0.25">
      <c r="A43" s="53"/>
      <c r="B43" s="96" t="s">
        <v>27</v>
      </c>
      <c r="C43" s="97">
        <v>85015</v>
      </c>
      <c r="D43" s="246">
        <v>27</v>
      </c>
      <c r="E43" s="98">
        <v>0</v>
      </c>
      <c r="F43" s="98">
        <v>0</v>
      </c>
      <c r="G43" s="98">
        <v>0</v>
      </c>
      <c r="H43" s="98">
        <v>0</v>
      </c>
      <c r="I43" s="98">
        <v>0</v>
      </c>
      <c r="J43" s="99">
        <f t="shared" si="2"/>
        <v>0</v>
      </c>
    </row>
    <row r="44" spans="1:20" x14ac:dyDescent="0.25">
      <c r="A44" s="53"/>
      <c r="B44" s="96" t="s">
        <v>28</v>
      </c>
      <c r="C44" s="97">
        <v>92075</v>
      </c>
      <c r="D44" s="246">
        <v>7</v>
      </c>
      <c r="E44" s="98">
        <v>0</v>
      </c>
      <c r="F44" s="98">
        <v>10000</v>
      </c>
      <c r="G44" s="98">
        <v>0</v>
      </c>
      <c r="H44" s="98">
        <v>0</v>
      </c>
      <c r="I44" s="98">
        <v>0</v>
      </c>
      <c r="J44" s="99">
        <f t="shared" si="2"/>
        <v>10000</v>
      </c>
    </row>
    <row r="45" spans="1:20" x14ac:dyDescent="0.25">
      <c r="A45" s="53"/>
      <c r="B45" s="96" t="s">
        <v>29</v>
      </c>
      <c r="C45" s="97" t="s">
        <v>30</v>
      </c>
      <c r="D45" s="246">
        <v>565</v>
      </c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99">
        <f>SUM(F45:I45)</f>
        <v>0</v>
      </c>
    </row>
    <row r="46" spans="1:20" s="111" customFormat="1" ht="24" customHeight="1" x14ac:dyDescent="0.25">
      <c r="A46" s="104"/>
      <c r="B46" s="105" t="s">
        <v>32</v>
      </c>
      <c r="C46" s="106"/>
      <c r="D46" s="107">
        <f>SUM(D26:D45)</f>
        <v>897</v>
      </c>
      <c r="E46" s="108">
        <f>SUM(N34)</f>
        <v>0</v>
      </c>
      <c r="F46" s="108">
        <f>F26+F27+F28+F29+F30+F31+F32+F33+F34+F35+F36+F37+F38+F39+F40+F41+F42+F43+F44+F45</f>
        <v>270571</v>
      </c>
      <c r="G46" s="108">
        <f ca="1">SUM(G26:G46)</f>
        <v>0</v>
      </c>
      <c r="H46" s="108">
        <f>H26+H27+H28+H29+H30+H31+H32+H33+H34+H35+H36+H37+H38+H39+H40+H41+H42+H43+H44+H45</f>
        <v>60000</v>
      </c>
      <c r="I46" s="108">
        <f>I26+I27+I28+I29+I30+I31+I32+I33+I34+I35+I36+I37+I38+I39+I40+I41+I42+I43+I44+I45</f>
        <v>570000</v>
      </c>
      <c r="J46" s="109">
        <f>J26+J27+J28+J29+J30+J31+J32+J33+J34+J35+J36+J37+J38+J39+J40+J41+J42+J43+J44+J45</f>
        <v>900571</v>
      </c>
      <c r="K46" s="102"/>
      <c r="L46" s="110"/>
      <c r="S46" s="112"/>
      <c r="T46" s="112"/>
    </row>
    <row r="47" spans="1:20" s="222" customFormat="1" ht="14.45" customHeight="1" x14ac:dyDescent="0.25">
      <c r="A47" s="219"/>
      <c r="B47" s="204"/>
      <c r="C47" s="205"/>
      <c r="D47" s="206"/>
      <c r="E47" s="207"/>
      <c r="F47" s="207"/>
      <c r="G47" s="207"/>
      <c r="H47" s="207"/>
      <c r="I47" s="207"/>
      <c r="J47" s="208"/>
      <c r="K47" s="220"/>
      <c r="L47" s="221"/>
      <c r="S47" s="223"/>
      <c r="T47" s="223"/>
    </row>
    <row r="48" spans="1:20" x14ac:dyDescent="0.25">
      <c r="A48" s="100" t="s">
        <v>11</v>
      </c>
      <c r="B48" s="96" t="s">
        <v>12</v>
      </c>
      <c r="C48" s="97">
        <v>16015</v>
      </c>
      <c r="D48" s="246">
        <v>21</v>
      </c>
      <c r="E48" s="275">
        <v>177024.57</v>
      </c>
      <c r="F48" s="237">
        <f>F4+F26</f>
        <v>538187</v>
      </c>
      <c r="G48" s="236">
        <v>0</v>
      </c>
      <c r="H48" s="237">
        <f>H26+H4</f>
        <v>170000</v>
      </c>
      <c r="I48" s="236">
        <f ca="1">I48:I244</f>
        <v>0</v>
      </c>
      <c r="J48" s="237">
        <f t="shared" ref="J48:J60" ca="1" si="3">SUM(E48:I48)</f>
        <v>874162.56</v>
      </c>
    </row>
    <row r="49" spans="1:10" x14ac:dyDescent="0.25">
      <c r="A49" s="100"/>
      <c r="B49" s="96" t="s">
        <v>13</v>
      </c>
      <c r="C49" s="97">
        <v>16315</v>
      </c>
      <c r="D49" s="246">
        <v>25</v>
      </c>
      <c r="E49" s="276">
        <v>174716.94</v>
      </c>
      <c r="F49" s="237">
        <f>F27+F5</f>
        <v>103000</v>
      </c>
      <c r="G49" s="236">
        <v>0</v>
      </c>
      <c r="H49" s="236">
        <v>0</v>
      </c>
      <c r="I49" s="236">
        <v>0</v>
      </c>
      <c r="J49" s="237">
        <f t="shared" si="3"/>
        <v>277716.94</v>
      </c>
    </row>
    <row r="50" spans="1:10" x14ac:dyDescent="0.25">
      <c r="A50" s="100"/>
      <c r="B50" s="96" t="s">
        <v>14</v>
      </c>
      <c r="C50" s="97">
        <v>16629</v>
      </c>
      <c r="D50" s="246">
        <v>8</v>
      </c>
      <c r="E50" s="247">
        <v>57764.03</v>
      </c>
      <c r="F50" s="237">
        <f>F28</f>
        <v>0</v>
      </c>
      <c r="G50" s="236">
        <v>0</v>
      </c>
      <c r="H50" s="236">
        <v>0</v>
      </c>
      <c r="I50" s="236">
        <v>0</v>
      </c>
      <c r="J50" s="237">
        <f t="shared" si="3"/>
        <v>57764.03</v>
      </c>
    </row>
    <row r="51" spans="1:10" x14ac:dyDescent="0.25">
      <c r="A51" s="100"/>
      <c r="B51" s="96" t="s">
        <v>0</v>
      </c>
      <c r="C51" s="97">
        <v>16775</v>
      </c>
      <c r="D51" s="246">
        <v>4</v>
      </c>
      <c r="E51" s="247">
        <v>35596.35</v>
      </c>
      <c r="F51" s="237">
        <v>1000</v>
      </c>
      <c r="G51" s="236">
        <v>0</v>
      </c>
      <c r="H51" s="236">
        <v>0</v>
      </c>
      <c r="I51" s="236">
        <v>0</v>
      </c>
      <c r="J51" s="237">
        <f t="shared" si="3"/>
        <v>36596.35</v>
      </c>
    </row>
    <row r="52" spans="1:10" x14ac:dyDescent="0.25">
      <c r="A52" s="100"/>
      <c r="B52" s="96" t="s">
        <v>15</v>
      </c>
      <c r="C52" s="97">
        <v>16915</v>
      </c>
      <c r="D52" s="246">
        <v>0</v>
      </c>
      <c r="E52" s="247">
        <v>241811.77</v>
      </c>
      <c r="F52" s="237">
        <v>14000</v>
      </c>
      <c r="G52" s="236">
        <v>0</v>
      </c>
      <c r="H52" s="236">
        <v>0</v>
      </c>
      <c r="I52" s="236">
        <v>0</v>
      </c>
      <c r="J52" s="237">
        <f t="shared" si="3"/>
        <v>255811.77</v>
      </c>
    </row>
    <row r="53" spans="1:10" x14ac:dyDescent="0.25">
      <c r="A53" s="100"/>
      <c r="B53" s="96" t="s">
        <v>16</v>
      </c>
      <c r="C53" s="97">
        <v>17515</v>
      </c>
      <c r="D53" s="246">
        <v>20</v>
      </c>
      <c r="E53" s="247">
        <v>140992.76999999999</v>
      </c>
      <c r="F53" s="237">
        <f>F9+F31</f>
        <v>905114</v>
      </c>
      <c r="G53" s="236">
        <v>0</v>
      </c>
      <c r="H53" s="237">
        <f>H31+H9</f>
        <v>110000</v>
      </c>
      <c r="I53" s="236">
        <v>0</v>
      </c>
      <c r="J53" s="237">
        <f t="shared" si="3"/>
        <v>1156106.77</v>
      </c>
    </row>
    <row r="54" spans="1:10" x14ac:dyDescent="0.25">
      <c r="A54" s="100"/>
      <c r="B54" s="96" t="s">
        <v>17</v>
      </c>
      <c r="C54" s="97">
        <v>18015</v>
      </c>
      <c r="D54" s="246">
        <v>11</v>
      </c>
      <c r="E54" s="247">
        <v>88018.04</v>
      </c>
      <c r="F54" s="237">
        <f>F32+F10</f>
        <v>374385</v>
      </c>
      <c r="G54" s="237">
        <v>150500</v>
      </c>
      <c r="H54" s="236">
        <v>0</v>
      </c>
      <c r="I54" s="237">
        <f>I32+I10</f>
        <v>3225885</v>
      </c>
      <c r="J54" s="237">
        <f t="shared" si="3"/>
        <v>3838788.04</v>
      </c>
    </row>
    <row r="55" spans="1:10" x14ac:dyDescent="0.25">
      <c r="A55" s="100"/>
      <c r="B55" s="96" t="s">
        <v>18</v>
      </c>
      <c r="C55" s="97">
        <v>18275</v>
      </c>
      <c r="D55" s="246">
        <v>13</v>
      </c>
      <c r="E55" s="247">
        <v>103203.25</v>
      </c>
      <c r="F55" s="237">
        <v>13000</v>
      </c>
      <c r="G55" s="236">
        <v>0</v>
      </c>
      <c r="H55" s="236">
        <v>0</v>
      </c>
      <c r="I55" s="236">
        <v>0</v>
      </c>
      <c r="J55" s="237">
        <f t="shared" si="3"/>
        <v>116203.25</v>
      </c>
    </row>
    <row r="56" spans="1:10" x14ac:dyDescent="0.25">
      <c r="A56" s="100"/>
      <c r="B56" s="96" t="s">
        <v>19</v>
      </c>
      <c r="C56" s="97">
        <v>19575</v>
      </c>
      <c r="D56" s="246">
        <v>4</v>
      </c>
      <c r="E56" s="247">
        <v>32259.46</v>
      </c>
      <c r="F56" s="237">
        <v>6000</v>
      </c>
      <c r="G56" s="236">
        <v>0</v>
      </c>
      <c r="H56" s="236">
        <v>0</v>
      </c>
      <c r="I56" s="236">
        <v>0</v>
      </c>
      <c r="J56" s="237">
        <f t="shared" si="3"/>
        <v>38259.46</v>
      </c>
    </row>
    <row r="57" spans="1:10" x14ac:dyDescent="0.25">
      <c r="A57" s="100"/>
      <c r="B57" s="96" t="s">
        <v>1</v>
      </c>
      <c r="C57" s="97">
        <v>47015</v>
      </c>
      <c r="D57" s="246">
        <v>19</v>
      </c>
      <c r="E57" s="247">
        <v>116081.1</v>
      </c>
      <c r="F57" s="237">
        <v>13000</v>
      </c>
      <c r="G57" s="236">
        <v>0</v>
      </c>
      <c r="H57" s="236">
        <v>0</v>
      </c>
      <c r="I57" s="237">
        <v>250000</v>
      </c>
      <c r="J57" s="237">
        <f t="shared" si="3"/>
        <v>379081.1</v>
      </c>
    </row>
    <row r="58" spans="1:10" x14ac:dyDescent="0.25">
      <c r="A58" s="100"/>
      <c r="B58" s="96" t="s">
        <v>20</v>
      </c>
      <c r="C58" s="97">
        <v>48015</v>
      </c>
      <c r="D58" s="246">
        <v>8</v>
      </c>
      <c r="E58" s="247">
        <v>42954.27</v>
      </c>
      <c r="F58" s="237">
        <v>13000</v>
      </c>
      <c r="G58" s="236">
        <v>0</v>
      </c>
      <c r="H58" s="236">
        <v>0</v>
      </c>
      <c r="I58" s="236">
        <v>0</v>
      </c>
      <c r="J58" s="237">
        <f t="shared" si="3"/>
        <v>55954.27</v>
      </c>
    </row>
    <row r="59" spans="1:10" x14ac:dyDescent="0.25">
      <c r="A59" s="100"/>
      <c r="B59" s="96" t="s">
        <v>21</v>
      </c>
      <c r="C59" s="97">
        <v>65075</v>
      </c>
      <c r="D59" s="246">
        <v>7</v>
      </c>
      <c r="E59" s="247">
        <v>45603.55</v>
      </c>
      <c r="F59" s="238">
        <v>13000</v>
      </c>
      <c r="G59" s="236">
        <v>0</v>
      </c>
      <c r="H59" s="236">
        <v>0</v>
      </c>
      <c r="I59" s="236">
        <v>0</v>
      </c>
      <c r="J59" s="237">
        <f t="shared" si="3"/>
        <v>58603.55</v>
      </c>
    </row>
    <row r="60" spans="1:10" x14ac:dyDescent="0.25">
      <c r="A60" s="100"/>
      <c r="B60" s="96" t="s">
        <v>22</v>
      </c>
      <c r="C60" s="97">
        <v>66080</v>
      </c>
      <c r="D60" s="246">
        <v>8</v>
      </c>
      <c r="E60" s="247">
        <v>68681.320000000007</v>
      </c>
      <c r="F60" s="237">
        <v>16000</v>
      </c>
      <c r="G60" s="236">
        <v>0</v>
      </c>
      <c r="H60" s="236">
        <v>0</v>
      </c>
      <c r="I60" s="236">
        <v>0</v>
      </c>
      <c r="J60" s="237">
        <f t="shared" si="3"/>
        <v>84681.32</v>
      </c>
    </row>
    <row r="61" spans="1:10" x14ac:dyDescent="0.25">
      <c r="A61" s="100"/>
      <c r="B61" s="96" t="s">
        <v>23</v>
      </c>
      <c r="C61" s="97">
        <v>73024</v>
      </c>
      <c r="D61" s="246">
        <v>2</v>
      </c>
      <c r="E61" s="247">
        <v>18547.2</v>
      </c>
      <c r="F61" s="237">
        <v>7000</v>
      </c>
      <c r="G61" s="236">
        <v>0</v>
      </c>
      <c r="H61" s="236">
        <v>0</v>
      </c>
      <c r="I61" s="236">
        <v>0</v>
      </c>
      <c r="J61" s="237">
        <f t="shared" ref="J61:J66" si="4">SUM(E61:I61)</f>
        <v>25547.200000000001</v>
      </c>
    </row>
    <row r="62" spans="1:10" x14ac:dyDescent="0.25">
      <c r="A62" s="100"/>
      <c r="B62" s="96" t="s">
        <v>24</v>
      </c>
      <c r="C62" s="97">
        <v>73900</v>
      </c>
      <c r="D62" s="246">
        <v>130</v>
      </c>
      <c r="E62" s="277">
        <v>1258279</v>
      </c>
      <c r="F62" s="237">
        <v>291814</v>
      </c>
      <c r="G62" s="237">
        <v>46000</v>
      </c>
      <c r="H62" s="236">
        <v>0</v>
      </c>
      <c r="I62" s="237">
        <f>I40+I18</f>
        <v>20000</v>
      </c>
      <c r="J62" s="237">
        <f t="shared" si="4"/>
        <v>1616093</v>
      </c>
    </row>
    <row r="63" spans="1:10" x14ac:dyDescent="0.25">
      <c r="A63" s="100"/>
      <c r="B63" s="96" t="s">
        <v>25</v>
      </c>
      <c r="C63" s="97">
        <v>75571</v>
      </c>
      <c r="D63" s="246">
        <v>10</v>
      </c>
      <c r="E63" s="247">
        <v>85217.12</v>
      </c>
      <c r="F63" s="237">
        <v>15000</v>
      </c>
      <c r="G63" s="237">
        <v>7000</v>
      </c>
      <c r="H63" s="236">
        <v>0</v>
      </c>
      <c r="I63" s="238">
        <v>0</v>
      </c>
      <c r="J63" s="237">
        <f t="shared" si="4"/>
        <v>107217.12</v>
      </c>
    </row>
    <row r="64" spans="1:10" x14ac:dyDescent="0.25">
      <c r="A64" s="100"/>
      <c r="B64" s="96" t="s">
        <v>26</v>
      </c>
      <c r="C64" s="97">
        <v>75572</v>
      </c>
      <c r="D64" s="246">
        <v>8</v>
      </c>
      <c r="E64" s="247">
        <v>100000</v>
      </c>
      <c r="F64" s="237">
        <v>75000</v>
      </c>
      <c r="G64" s="237">
        <v>10000</v>
      </c>
      <c r="H64" s="236">
        <v>0</v>
      </c>
      <c r="I64" s="237">
        <v>15000</v>
      </c>
      <c r="J64" s="237">
        <f t="shared" si="4"/>
        <v>200000</v>
      </c>
    </row>
    <row r="65" spans="1:20" x14ac:dyDescent="0.25">
      <c r="A65" s="100"/>
      <c r="B65" s="96" t="s">
        <v>27</v>
      </c>
      <c r="C65" s="97">
        <v>85015</v>
      </c>
      <c r="D65" s="246">
        <v>27</v>
      </c>
      <c r="E65" s="247">
        <v>162908.48000000001</v>
      </c>
      <c r="F65" s="237">
        <v>18000</v>
      </c>
      <c r="G65" s="236">
        <v>0</v>
      </c>
      <c r="H65" s="237">
        <v>70000</v>
      </c>
      <c r="I65" s="236">
        <v>0</v>
      </c>
      <c r="J65" s="237">
        <f t="shared" si="4"/>
        <v>250908.48</v>
      </c>
    </row>
    <row r="66" spans="1:20" x14ac:dyDescent="0.25">
      <c r="A66" s="100"/>
      <c r="B66" s="96" t="s">
        <v>28</v>
      </c>
      <c r="C66" s="97">
        <v>92075</v>
      </c>
      <c r="D66" s="246">
        <v>7</v>
      </c>
      <c r="E66" s="247">
        <v>62631.78</v>
      </c>
      <c r="F66" s="239">
        <f>F22+F44</f>
        <v>25000</v>
      </c>
      <c r="G66" s="240">
        <v>0</v>
      </c>
      <c r="H66" s="240">
        <v>0</v>
      </c>
      <c r="I66" s="240">
        <v>0</v>
      </c>
      <c r="J66" s="239">
        <f t="shared" si="4"/>
        <v>87631.78</v>
      </c>
    </row>
    <row r="67" spans="1:20" ht="16.5" thickBot="1" x14ac:dyDescent="0.3">
      <c r="A67" s="100"/>
      <c r="B67" s="96" t="s">
        <v>33</v>
      </c>
      <c r="C67" s="97" t="s">
        <v>30</v>
      </c>
      <c r="D67" s="246">
        <v>565</v>
      </c>
      <c r="E67" s="277">
        <v>4593983</v>
      </c>
      <c r="F67" s="98">
        <v>160450</v>
      </c>
      <c r="G67" s="98">
        <v>36500</v>
      </c>
      <c r="H67" s="98">
        <v>0</v>
      </c>
      <c r="I67" s="98">
        <v>34216</v>
      </c>
      <c r="J67" s="99">
        <v>4825714</v>
      </c>
    </row>
    <row r="68" spans="1:20" s="217" customFormat="1" ht="24" customHeight="1" thickBot="1" x14ac:dyDescent="0.3">
      <c r="A68" s="209" t="s">
        <v>34</v>
      </c>
      <c r="B68" s="210"/>
      <c r="C68" s="211"/>
      <c r="D68" s="212">
        <f t="shared" ref="D68" si="5">SUM(D48:D67)</f>
        <v>897</v>
      </c>
      <c r="E68" s="213">
        <f>E24+E46</f>
        <v>7606274</v>
      </c>
      <c r="F68" s="213">
        <f>F24+F46</f>
        <v>2650000</v>
      </c>
      <c r="G68" s="213">
        <v>250000</v>
      </c>
      <c r="H68" s="213">
        <f>H24+H46</f>
        <v>350000</v>
      </c>
      <c r="I68" s="213">
        <f>I24+I46</f>
        <v>3545661</v>
      </c>
      <c r="J68" s="214">
        <f>E68+F68+G68+H68+I68</f>
        <v>14401935</v>
      </c>
      <c r="K68" s="215"/>
      <c r="L68" s="216"/>
      <c r="S68" s="218"/>
      <c r="T68" s="218"/>
    </row>
    <row r="69" spans="1:20" x14ac:dyDescent="0.25">
      <c r="E69" s="38"/>
      <c r="F69" s="39"/>
      <c r="G69" s="40"/>
      <c r="H69" s="38"/>
      <c r="I69" s="38"/>
      <c r="J69" s="38"/>
    </row>
    <row r="70" spans="1:20" x14ac:dyDescent="0.25">
      <c r="E70" s="38"/>
      <c r="G70" s="41"/>
      <c r="H70" s="38"/>
      <c r="I70" s="38"/>
      <c r="J70" s="38"/>
    </row>
    <row r="71" spans="1:20" x14ac:dyDescent="0.25">
      <c r="F71" s="2"/>
      <c r="G71" s="2"/>
      <c r="H71" s="101"/>
      <c r="I71" s="52"/>
      <c r="J71" s="1"/>
      <c r="K71" s="1"/>
      <c r="L71" s="1"/>
      <c r="P71" s="3"/>
      <c r="Q71" s="3"/>
      <c r="S71" s="1"/>
      <c r="T71" s="1"/>
    </row>
    <row r="72" spans="1:20" x14ac:dyDescent="0.25">
      <c r="F72" s="2"/>
      <c r="G72" s="2"/>
      <c r="H72" s="101"/>
      <c r="I72" s="52"/>
      <c r="J72" s="1"/>
      <c r="K72" s="1"/>
      <c r="L72" s="1"/>
      <c r="P72" s="3"/>
      <c r="Q72" s="3"/>
      <c r="S72" s="1"/>
      <c r="T72" s="1"/>
    </row>
    <row r="73" spans="1:20" x14ac:dyDescent="0.25">
      <c r="F73" s="2"/>
      <c r="G73" s="2"/>
      <c r="H73" s="101"/>
      <c r="I73" s="52"/>
      <c r="J73" s="1"/>
      <c r="K73" s="1"/>
      <c r="L73" s="1"/>
      <c r="P73" s="3"/>
      <c r="Q73" s="3"/>
      <c r="S73" s="1"/>
      <c r="T73" s="1"/>
    </row>
    <row r="74" spans="1:20" x14ac:dyDescent="0.25">
      <c r="F74" s="2"/>
      <c r="G74" s="2"/>
      <c r="H74" s="101"/>
      <c r="I74" s="52"/>
      <c r="J74" s="1"/>
      <c r="K74" s="1"/>
      <c r="L74" s="1"/>
      <c r="P74" s="3"/>
      <c r="Q74" s="3"/>
      <c r="S74" s="1"/>
      <c r="T74" s="1"/>
    </row>
    <row r="75" spans="1:20" x14ac:dyDescent="0.25">
      <c r="F75" s="2"/>
      <c r="G75" s="2"/>
      <c r="H75" s="101"/>
      <c r="I75" s="52"/>
      <c r="J75" s="1"/>
      <c r="K75" s="1"/>
      <c r="L75" s="1"/>
      <c r="O75" s="3"/>
      <c r="P75" s="3"/>
      <c r="S75" s="1"/>
      <c r="T75" s="1"/>
    </row>
    <row r="76" spans="1:20" x14ac:dyDescent="0.25">
      <c r="F76" s="2"/>
      <c r="G76" s="2"/>
      <c r="H76" s="101"/>
      <c r="I76" s="52"/>
      <c r="J76" s="1"/>
      <c r="K76" s="1"/>
      <c r="L76" s="1"/>
      <c r="O76" s="3"/>
      <c r="P76" s="3"/>
      <c r="S76" s="1"/>
      <c r="T76" s="1"/>
    </row>
    <row r="77" spans="1:20" x14ac:dyDescent="0.25">
      <c r="F77" s="42"/>
      <c r="G77" s="2"/>
      <c r="R77" s="3"/>
      <c r="T77" s="1"/>
    </row>
    <row r="78" spans="1:20" x14ac:dyDescent="0.25">
      <c r="F78" s="42"/>
      <c r="G78" s="2"/>
      <c r="R78" s="3"/>
      <c r="T78" s="1"/>
    </row>
    <row r="79" spans="1:20" x14ac:dyDescent="0.25">
      <c r="F79" s="42"/>
      <c r="G79" s="2"/>
      <c r="R79" s="3"/>
      <c r="T79" s="1"/>
    </row>
    <row r="80" spans="1:20" x14ac:dyDescent="0.25">
      <c r="F80" s="42"/>
      <c r="G80" s="2"/>
      <c r="R80" s="3"/>
      <c r="T80" s="1"/>
    </row>
    <row r="81" spans="6:20" x14ac:dyDescent="0.25">
      <c r="F81" s="42"/>
      <c r="G81" s="2"/>
      <c r="R81" s="3"/>
      <c r="T81" s="1"/>
    </row>
    <row r="82" spans="6:20" x14ac:dyDescent="0.25">
      <c r="F82" s="42"/>
      <c r="G82" s="2"/>
      <c r="R82" s="3"/>
      <c r="T82" s="1"/>
    </row>
    <row r="83" spans="6:20" x14ac:dyDescent="0.25">
      <c r="F83" s="42"/>
      <c r="G83" s="2"/>
      <c r="R83" s="3"/>
      <c r="T83" s="1"/>
    </row>
    <row r="84" spans="6:20" x14ac:dyDescent="0.25">
      <c r="F84" s="42"/>
      <c r="G84" s="2"/>
      <c r="R84" s="3"/>
      <c r="T84" s="1"/>
    </row>
    <row r="85" spans="6:20" x14ac:dyDescent="0.25">
      <c r="F85" s="42"/>
      <c r="G85" s="2"/>
      <c r="R85" s="3"/>
      <c r="T85" s="1"/>
    </row>
    <row r="86" spans="6:20" x14ac:dyDescent="0.25">
      <c r="F86" s="42"/>
      <c r="G86" s="2"/>
      <c r="R86" s="3"/>
      <c r="T86" s="1"/>
    </row>
    <row r="87" spans="6:20" x14ac:dyDescent="0.25">
      <c r="F87" s="42"/>
      <c r="G87" s="2"/>
      <c r="R87" s="3"/>
      <c r="T87" s="1"/>
    </row>
    <row r="88" spans="6:20" x14ac:dyDescent="0.25">
      <c r="F88" s="42"/>
      <c r="G88" s="2"/>
      <c r="R88" s="3"/>
      <c r="T88" s="1"/>
    </row>
    <row r="89" spans="6:20" x14ac:dyDescent="0.25">
      <c r="F89" s="42"/>
      <c r="G89" s="2"/>
      <c r="R89" s="3"/>
      <c r="T89" s="1"/>
    </row>
    <row r="90" spans="6:20" x14ac:dyDescent="0.25">
      <c r="R90" s="3"/>
      <c r="T90" s="1"/>
    </row>
    <row r="91" spans="6:20" x14ac:dyDescent="0.25">
      <c r="R91" s="3"/>
      <c r="T91" s="1"/>
    </row>
    <row r="92" spans="6:20" x14ac:dyDescent="0.25">
      <c r="R92" s="3"/>
      <c r="T92" s="1"/>
    </row>
    <row r="93" spans="6:20" x14ac:dyDescent="0.25">
      <c r="R93" s="3"/>
      <c r="T93" s="1"/>
    </row>
    <row r="94" spans="6:20" x14ac:dyDescent="0.25">
      <c r="R94" s="3"/>
      <c r="T94" s="1"/>
    </row>
    <row r="95" spans="6:20" x14ac:dyDescent="0.25">
      <c r="R95" s="3"/>
      <c r="T95" s="1"/>
    </row>
  </sheetData>
  <mergeCells count="1">
    <mergeCell ref="E2:J2"/>
  </mergeCells>
  <pageMargins left="0.25" right="0.25" top="0.75" bottom="0.75" header="0.3" footer="0.3"/>
  <pageSetup scale="6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topLeftCell="A3" workbookViewId="0">
      <selection activeCell="D4" sqref="D4:D23"/>
    </sheetView>
  </sheetViews>
  <sheetFormatPr defaultColWidth="9.140625" defaultRowHeight="15" x14ac:dyDescent="0.25"/>
  <cols>
    <col min="1" max="1" width="4.85546875" style="1" customWidth="1"/>
    <col min="2" max="2" width="28.85546875" style="1" customWidth="1"/>
    <col min="3" max="3" width="10.42578125" style="45" customWidth="1"/>
    <col min="4" max="4" width="5.85546875" style="1" customWidth="1"/>
    <col min="5" max="5" width="14.7109375" style="2" customWidth="1"/>
    <col min="6" max="6" width="14.7109375" style="30" customWidth="1"/>
    <col min="7" max="7" width="14" style="42" customWidth="1"/>
    <col min="8" max="8" width="14" style="2" customWidth="1"/>
    <col min="9" max="9" width="14.7109375" style="2" customWidth="1"/>
    <col min="10" max="10" width="15.85546875" style="2" customWidth="1"/>
    <col min="11" max="11" width="15.85546875" style="51" customWidth="1"/>
    <col min="12" max="12" width="11.28515625" style="51" customWidth="1"/>
    <col min="13" max="18" width="9.140625" style="1"/>
    <col min="19" max="20" width="9.140625" style="3"/>
    <col min="21" max="16384" width="9.140625" style="1"/>
  </cols>
  <sheetData>
    <row r="1" spans="1:12" ht="24" customHeight="1" thickBot="1" x14ac:dyDescent="0.3">
      <c r="A1" s="48" t="s">
        <v>2</v>
      </c>
      <c r="B1" s="47" t="s">
        <v>116</v>
      </c>
      <c r="C1" s="48"/>
      <c r="D1" s="49"/>
      <c r="E1" s="50"/>
      <c r="F1" s="50"/>
      <c r="G1" s="50"/>
      <c r="H1" s="50"/>
      <c r="I1" s="50"/>
      <c r="J1" s="50"/>
      <c r="K1" s="101"/>
    </row>
    <row r="2" spans="1:12" ht="24" customHeight="1" thickBot="1" x14ac:dyDescent="0.3">
      <c r="A2" s="113"/>
      <c r="B2" s="114"/>
      <c r="C2" s="115"/>
      <c r="D2" s="115"/>
      <c r="E2" s="383" t="s">
        <v>115</v>
      </c>
      <c r="F2" s="383"/>
      <c r="G2" s="383"/>
      <c r="H2" s="383"/>
      <c r="I2" s="383"/>
      <c r="J2" s="384"/>
      <c r="K2" s="101"/>
    </row>
    <row r="3" spans="1:12" ht="60" customHeight="1" thickBot="1" x14ac:dyDescent="0.3">
      <c r="A3" s="116" t="s">
        <v>3</v>
      </c>
      <c r="B3" s="117" t="s">
        <v>4</v>
      </c>
      <c r="C3" s="117" t="s">
        <v>5</v>
      </c>
      <c r="D3" s="164" t="s">
        <v>6</v>
      </c>
      <c r="E3" s="165" t="s">
        <v>42</v>
      </c>
      <c r="F3" s="165" t="s">
        <v>7</v>
      </c>
      <c r="G3" s="165" t="s">
        <v>8</v>
      </c>
      <c r="H3" s="165" t="s">
        <v>9</v>
      </c>
      <c r="I3" s="165" t="s">
        <v>10</v>
      </c>
      <c r="J3" s="166" t="s">
        <v>118</v>
      </c>
      <c r="K3" s="101"/>
    </row>
    <row r="4" spans="1:12" ht="15.75" x14ac:dyDescent="0.25">
      <c r="A4" s="118" t="s">
        <v>11</v>
      </c>
      <c r="B4" s="119" t="s">
        <v>12</v>
      </c>
      <c r="C4" s="163">
        <v>16015</v>
      </c>
      <c r="D4" s="246">
        <v>21</v>
      </c>
      <c r="E4" s="241">
        <v>203191.98</v>
      </c>
      <c r="F4" s="98">
        <v>552926</v>
      </c>
      <c r="G4" s="98">
        <v>0</v>
      </c>
      <c r="H4" s="98">
        <v>97500</v>
      </c>
      <c r="I4" s="98">
        <v>0</v>
      </c>
      <c r="J4" s="98">
        <f t="shared" ref="J4:J22" si="0">SUM(E4+F4+G4+H4+I4)</f>
        <v>853617.98</v>
      </c>
      <c r="K4" s="102"/>
      <c r="L4" s="52"/>
    </row>
    <row r="5" spans="1:12" ht="15.75" x14ac:dyDescent="0.25">
      <c r="A5" s="100"/>
      <c r="B5" s="96" t="s">
        <v>13</v>
      </c>
      <c r="C5" s="120">
        <v>16315</v>
      </c>
      <c r="D5" s="246">
        <v>25</v>
      </c>
      <c r="E5" s="247">
        <v>175078.69</v>
      </c>
      <c r="F5" s="98">
        <v>73000</v>
      </c>
      <c r="G5" s="98">
        <v>0</v>
      </c>
      <c r="H5" s="98">
        <v>0</v>
      </c>
      <c r="I5" s="98">
        <v>0</v>
      </c>
      <c r="J5" s="98">
        <f t="shared" si="0"/>
        <v>248078.69</v>
      </c>
      <c r="K5" s="101"/>
    </row>
    <row r="6" spans="1:12" ht="15.75" x14ac:dyDescent="0.25">
      <c r="A6" s="100"/>
      <c r="B6" s="96" t="s">
        <v>14</v>
      </c>
      <c r="C6" s="120">
        <v>16629</v>
      </c>
      <c r="D6" s="246">
        <v>8</v>
      </c>
      <c r="E6" s="247">
        <v>77191.92</v>
      </c>
      <c r="F6" s="98">
        <v>12000</v>
      </c>
      <c r="G6" s="98">
        <v>0</v>
      </c>
      <c r="H6" s="98">
        <v>0</v>
      </c>
      <c r="I6" s="98">
        <v>0</v>
      </c>
      <c r="J6" s="98">
        <f t="shared" si="0"/>
        <v>89191.92</v>
      </c>
      <c r="K6" s="101"/>
    </row>
    <row r="7" spans="1:12" ht="15.75" x14ac:dyDescent="0.25">
      <c r="A7" s="100"/>
      <c r="B7" s="96" t="s">
        <v>0</v>
      </c>
      <c r="C7" s="120">
        <v>16775</v>
      </c>
      <c r="D7" s="246">
        <v>4</v>
      </c>
      <c r="E7" s="247">
        <v>35744.29</v>
      </c>
      <c r="F7" s="98">
        <v>1000</v>
      </c>
      <c r="G7" s="98">
        <v>0</v>
      </c>
      <c r="H7" s="98">
        <v>0</v>
      </c>
      <c r="I7" s="98">
        <v>0</v>
      </c>
      <c r="J7" s="98">
        <f t="shared" si="0"/>
        <v>36744.29</v>
      </c>
      <c r="K7" s="101"/>
    </row>
    <row r="8" spans="1:12" ht="15.75" x14ac:dyDescent="0.25">
      <c r="A8" s="100"/>
      <c r="B8" s="96" t="s">
        <v>15</v>
      </c>
      <c r="C8" s="120">
        <v>16915</v>
      </c>
      <c r="D8" s="246">
        <v>0</v>
      </c>
      <c r="E8" s="247">
        <v>241897.98</v>
      </c>
      <c r="F8" s="98">
        <v>14000</v>
      </c>
      <c r="G8" s="98">
        <v>0</v>
      </c>
      <c r="H8" s="98">
        <v>0</v>
      </c>
      <c r="I8" s="98">
        <v>0</v>
      </c>
      <c r="J8" s="98">
        <f t="shared" si="0"/>
        <v>255897.98</v>
      </c>
      <c r="K8" s="101"/>
    </row>
    <row r="9" spans="1:12" ht="15.75" x14ac:dyDescent="0.25">
      <c r="A9" s="100"/>
      <c r="B9" s="96" t="s">
        <v>16</v>
      </c>
      <c r="C9" s="120">
        <v>17515</v>
      </c>
      <c r="D9" s="246">
        <v>20</v>
      </c>
      <c r="E9" s="247">
        <v>155723.84</v>
      </c>
      <c r="F9" s="98">
        <v>795114</v>
      </c>
      <c r="G9" s="98">
        <v>0</v>
      </c>
      <c r="H9" s="98">
        <v>130000</v>
      </c>
      <c r="I9" s="98">
        <v>0</v>
      </c>
      <c r="J9" s="98">
        <f t="shared" si="0"/>
        <v>1080837.8399999999</v>
      </c>
      <c r="K9" s="101"/>
    </row>
    <row r="10" spans="1:12" ht="15.75" x14ac:dyDescent="0.25">
      <c r="A10" s="100"/>
      <c r="B10" s="96" t="s">
        <v>17</v>
      </c>
      <c r="C10" s="120">
        <v>18015</v>
      </c>
      <c r="D10" s="246">
        <v>11</v>
      </c>
      <c r="E10" s="247">
        <v>101265.72</v>
      </c>
      <c r="F10" s="98">
        <v>324385</v>
      </c>
      <c r="G10" s="98">
        <v>165750</v>
      </c>
      <c r="H10" s="98">
        <v>0</v>
      </c>
      <c r="I10" s="98">
        <v>2820180</v>
      </c>
      <c r="J10" s="98">
        <f t="shared" si="0"/>
        <v>3411580.7199999997</v>
      </c>
      <c r="K10" s="103"/>
    </row>
    <row r="11" spans="1:12" ht="15.75" x14ac:dyDescent="0.25">
      <c r="A11" s="100"/>
      <c r="B11" s="96" t="s">
        <v>18</v>
      </c>
      <c r="C11" s="120">
        <v>18275</v>
      </c>
      <c r="D11" s="246">
        <v>13</v>
      </c>
      <c r="E11" s="247">
        <v>103598.64</v>
      </c>
      <c r="F11" s="98">
        <v>13000</v>
      </c>
      <c r="G11" s="98">
        <v>0</v>
      </c>
      <c r="H11" s="98">
        <v>0</v>
      </c>
      <c r="I11" s="98">
        <v>0</v>
      </c>
      <c r="J11" s="98">
        <f t="shared" si="0"/>
        <v>116598.64</v>
      </c>
      <c r="K11" s="101"/>
    </row>
    <row r="12" spans="1:12" ht="15.75" x14ac:dyDescent="0.25">
      <c r="A12" s="100"/>
      <c r="B12" s="96" t="s">
        <v>19</v>
      </c>
      <c r="C12" s="120">
        <v>19575</v>
      </c>
      <c r="D12" s="246">
        <v>4</v>
      </c>
      <c r="E12" s="247">
        <v>32378.84</v>
      </c>
      <c r="F12" s="98">
        <v>6000</v>
      </c>
      <c r="G12" s="98">
        <v>0</v>
      </c>
      <c r="H12" s="98">
        <v>0</v>
      </c>
      <c r="I12" s="98">
        <v>0</v>
      </c>
      <c r="J12" s="98">
        <f t="shared" si="0"/>
        <v>38378.839999999997</v>
      </c>
      <c r="K12" s="101"/>
    </row>
    <row r="13" spans="1:12" ht="15.75" x14ac:dyDescent="0.25">
      <c r="A13" s="100"/>
      <c r="B13" s="96" t="s">
        <v>1</v>
      </c>
      <c r="C13" s="120">
        <v>47015</v>
      </c>
      <c r="D13" s="246">
        <v>19</v>
      </c>
      <c r="E13" s="247">
        <v>131607.25</v>
      </c>
      <c r="F13" s="98">
        <v>13000</v>
      </c>
      <c r="G13" s="98">
        <v>0</v>
      </c>
      <c r="H13" s="98">
        <v>0</v>
      </c>
      <c r="I13" s="98">
        <v>200000</v>
      </c>
      <c r="J13" s="98">
        <f t="shared" si="0"/>
        <v>344607.25</v>
      </c>
      <c r="K13" s="101"/>
    </row>
    <row r="14" spans="1:12" ht="15.75" x14ac:dyDescent="0.25">
      <c r="A14" s="100"/>
      <c r="B14" s="96" t="s">
        <v>20</v>
      </c>
      <c r="C14" s="120">
        <v>48015</v>
      </c>
      <c r="D14" s="246">
        <v>8</v>
      </c>
      <c r="E14" s="247">
        <v>64694.97</v>
      </c>
      <c r="F14" s="98">
        <v>13000</v>
      </c>
      <c r="G14" s="98">
        <v>0</v>
      </c>
      <c r="H14" s="98">
        <v>0</v>
      </c>
      <c r="I14" s="98">
        <v>0</v>
      </c>
      <c r="J14" s="98">
        <f>SUM(E14+F14+G14+H14+I14)</f>
        <v>77694.97</v>
      </c>
      <c r="K14" s="101"/>
    </row>
    <row r="15" spans="1:12" ht="15.75" x14ac:dyDescent="0.25">
      <c r="A15" s="100"/>
      <c r="B15" s="96" t="s">
        <v>21</v>
      </c>
      <c r="C15" s="120">
        <v>65075</v>
      </c>
      <c r="D15" s="246">
        <v>7</v>
      </c>
      <c r="E15" s="242">
        <v>58430.41</v>
      </c>
      <c r="F15" s="98">
        <v>13000</v>
      </c>
      <c r="G15" s="98">
        <v>0</v>
      </c>
      <c r="H15" s="98">
        <v>0</v>
      </c>
      <c r="I15" s="98">
        <v>0</v>
      </c>
      <c r="J15" s="98">
        <f t="shared" si="0"/>
        <v>71430.41</v>
      </c>
      <c r="K15" s="101"/>
    </row>
    <row r="16" spans="1:12" ht="15.75" x14ac:dyDescent="0.25">
      <c r="A16" s="100"/>
      <c r="B16" s="96" t="s">
        <v>22</v>
      </c>
      <c r="C16" s="120">
        <v>66080</v>
      </c>
      <c r="D16" s="246">
        <v>8</v>
      </c>
      <c r="E16" s="247">
        <v>74661.509999999995</v>
      </c>
      <c r="F16" s="98">
        <v>16000</v>
      </c>
      <c r="G16" s="98">
        <v>0</v>
      </c>
      <c r="H16" s="98">
        <v>0</v>
      </c>
      <c r="I16" s="98">
        <v>0</v>
      </c>
      <c r="J16" s="98">
        <f t="shared" si="0"/>
        <v>90661.51</v>
      </c>
      <c r="K16" s="101"/>
    </row>
    <row r="17" spans="1:20" ht="15.75" x14ac:dyDescent="0.25">
      <c r="A17" s="100"/>
      <c r="B17" s="96" t="s">
        <v>23</v>
      </c>
      <c r="C17" s="120">
        <v>73024</v>
      </c>
      <c r="D17" s="246">
        <v>2</v>
      </c>
      <c r="E17" s="247">
        <v>18580.59</v>
      </c>
      <c r="F17" s="98">
        <v>7000</v>
      </c>
      <c r="G17" s="98">
        <v>0</v>
      </c>
      <c r="H17" s="98">
        <v>0</v>
      </c>
      <c r="I17" s="98">
        <v>0</v>
      </c>
      <c r="J17" s="98">
        <f t="shared" si="0"/>
        <v>25580.59</v>
      </c>
      <c r="K17" s="101"/>
    </row>
    <row r="18" spans="1:20" ht="15.75" x14ac:dyDescent="0.25">
      <c r="A18" s="100"/>
      <c r="B18" s="96" t="s">
        <v>24</v>
      </c>
      <c r="C18" s="120">
        <v>73900</v>
      </c>
      <c r="D18" s="246">
        <v>130</v>
      </c>
      <c r="E18" s="277">
        <v>1322800.08</v>
      </c>
      <c r="F18" s="98">
        <v>323541</v>
      </c>
      <c r="G18" s="98">
        <v>47000</v>
      </c>
      <c r="H18" s="98">
        <v>0</v>
      </c>
      <c r="I18" s="98">
        <v>0</v>
      </c>
      <c r="J18" s="98">
        <f>SUM(E18+F18+G18+H18+I18)</f>
        <v>1693341.08</v>
      </c>
      <c r="K18" s="102"/>
      <c r="L18" s="52"/>
      <c r="M18" s="33"/>
      <c r="O18" s="3"/>
    </row>
    <row r="19" spans="1:20" ht="15.75" x14ac:dyDescent="0.25">
      <c r="A19" s="100"/>
      <c r="B19" s="96" t="s">
        <v>25</v>
      </c>
      <c r="C19" s="120">
        <v>75571</v>
      </c>
      <c r="D19" s="246">
        <v>10</v>
      </c>
      <c r="E19" s="247">
        <v>89596.58</v>
      </c>
      <c r="F19" s="98">
        <v>15000</v>
      </c>
      <c r="G19" s="98">
        <v>7000</v>
      </c>
      <c r="H19" s="98">
        <v>0</v>
      </c>
      <c r="I19" s="98">
        <v>0</v>
      </c>
      <c r="J19" s="98">
        <f t="shared" si="0"/>
        <v>111596.58</v>
      </c>
      <c r="K19" s="103"/>
      <c r="O19" s="3"/>
    </row>
    <row r="20" spans="1:20" ht="15.75" x14ac:dyDescent="0.25">
      <c r="A20" s="100"/>
      <c r="B20" s="96" t="s">
        <v>26</v>
      </c>
      <c r="C20" s="120">
        <v>75572</v>
      </c>
      <c r="D20" s="246">
        <v>8</v>
      </c>
      <c r="E20" s="247">
        <v>100000</v>
      </c>
      <c r="F20" s="98">
        <v>75000</v>
      </c>
      <c r="G20" s="98">
        <v>10000</v>
      </c>
      <c r="H20" s="98">
        <v>0</v>
      </c>
      <c r="I20" s="98">
        <v>15000</v>
      </c>
      <c r="J20" s="98">
        <f t="shared" si="0"/>
        <v>200000</v>
      </c>
      <c r="K20" s="102"/>
      <c r="L20" s="52"/>
      <c r="O20" s="2"/>
    </row>
    <row r="21" spans="1:20" ht="15.75" x14ac:dyDescent="0.25">
      <c r="A21" s="100"/>
      <c r="B21" s="96" t="s">
        <v>27</v>
      </c>
      <c r="C21" s="120">
        <v>85015</v>
      </c>
      <c r="D21" s="246">
        <v>27</v>
      </c>
      <c r="E21" s="247">
        <v>196583.15</v>
      </c>
      <c r="F21" s="98">
        <v>18000</v>
      </c>
      <c r="G21" s="98">
        <v>0</v>
      </c>
      <c r="H21" s="98">
        <v>70000</v>
      </c>
      <c r="I21" s="98">
        <v>0</v>
      </c>
      <c r="J21" s="98">
        <f>SUM(E21+F21+G21+H21+I21)</f>
        <v>284583.15000000002</v>
      </c>
      <c r="K21" s="101"/>
    </row>
    <row r="22" spans="1:20" ht="15.75" x14ac:dyDescent="0.25">
      <c r="A22" s="100"/>
      <c r="B22" s="96" t="s">
        <v>28</v>
      </c>
      <c r="C22" s="120">
        <v>92075</v>
      </c>
      <c r="D22" s="246">
        <v>7</v>
      </c>
      <c r="E22" s="243">
        <v>66223.02</v>
      </c>
      <c r="F22" s="98">
        <v>15000</v>
      </c>
      <c r="G22" s="98">
        <v>0</v>
      </c>
      <c r="H22" s="98">
        <v>0</v>
      </c>
      <c r="I22" s="98">
        <v>0</v>
      </c>
      <c r="J22" s="98">
        <f t="shared" si="0"/>
        <v>81223.02</v>
      </c>
      <c r="K22" s="101"/>
    </row>
    <row r="23" spans="1:20" ht="15.75" x14ac:dyDescent="0.25">
      <c r="A23" s="100"/>
      <c r="B23" s="96" t="s">
        <v>29</v>
      </c>
      <c r="C23" s="120" t="s">
        <v>30</v>
      </c>
      <c r="D23" s="246">
        <v>565</v>
      </c>
      <c r="E23" s="277">
        <v>4775369.54</v>
      </c>
      <c r="F23" s="98">
        <v>164773</v>
      </c>
      <c r="G23" s="98">
        <v>31500</v>
      </c>
      <c r="H23" s="98">
        <v>0</v>
      </c>
      <c r="I23" s="98">
        <v>34766</v>
      </c>
      <c r="J23" s="98">
        <f>SUM(E23+F23+G23+H23+I23)</f>
        <v>5006408.54</v>
      </c>
      <c r="K23" s="102"/>
      <c r="L23" s="52"/>
      <c r="N23" s="3"/>
    </row>
    <row r="24" spans="1:20" ht="24" customHeight="1" x14ac:dyDescent="0.25">
      <c r="A24" s="104"/>
      <c r="B24" s="105" t="s">
        <v>31</v>
      </c>
      <c r="C24" s="106"/>
      <c r="D24" s="107">
        <f t="shared" ref="D24:J24" si="1">SUM(D4:D23)</f>
        <v>897</v>
      </c>
      <c r="E24" s="121">
        <f t="shared" si="1"/>
        <v>8024619</v>
      </c>
      <c r="F24" s="121">
        <f t="shared" si="1"/>
        <v>2464739</v>
      </c>
      <c r="G24" s="121">
        <f t="shared" si="1"/>
        <v>261250</v>
      </c>
      <c r="H24" s="121">
        <f t="shared" si="1"/>
        <v>297500</v>
      </c>
      <c r="I24" s="121">
        <f t="shared" si="1"/>
        <v>3069946</v>
      </c>
      <c r="J24" s="122">
        <f t="shared" si="1"/>
        <v>14118054</v>
      </c>
      <c r="K24" s="102"/>
      <c r="L24" s="52"/>
    </row>
    <row r="25" spans="1:20" s="227" customFormat="1" ht="12.6" customHeight="1" x14ac:dyDescent="0.25">
      <c r="A25" s="219"/>
      <c r="B25" s="204"/>
      <c r="C25" s="205"/>
      <c r="D25" s="206"/>
      <c r="E25" s="224"/>
      <c r="F25" s="224"/>
      <c r="G25" s="224"/>
      <c r="H25" s="224"/>
      <c r="I25" s="224"/>
      <c r="J25" s="225"/>
      <c r="K25" s="220"/>
      <c r="L25" s="226"/>
      <c r="S25" s="228"/>
      <c r="T25" s="228"/>
    </row>
    <row r="26" spans="1:20" ht="15.75" x14ac:dyDescent="0.25">
      <c r="A26" s="100" t="s">
        <v>11</v>
      </c>
      <c r="B26" s="96" t="s">
        <v>12</v>
      </c>
      <c r="C26" s="97">
        <v>16015</v>
      </c>
      <c r="D26" s="246">
        <v>21</v>
      </c>
      <c r="E26" s="98">
        <v>0</v>
      </c>
      <c r="F26" s="98">
        <v>98279</v>
      </c>
      <c r="G26" s="98">
        <v>0</v>
      </c>
      <c r="H26" s="98">
        <v>50000</v>
      </c>
      <c r="I26" s="98">
        <v>0</v>
      </c>
      <c r="J26" s="99">
        <f>E26+F26+G26+H26+I26</f>
        <v>148279</v>
      </c>
      <c r="K26" s="101"/>
    </row>
    <row r="27" spans="1:20" ht="15.75" x14ac:dyDescent="0.25">
      <c r="A27" s="100"/>
      <c r="B27" s="96" t="s">
        <v>13</v>
      </c>
      <c r="C27" s="97">
        <v>16315</v>
      </c>
      <c r="D27" s="246">
        <v>25</v>
      </c>
      <c r="E27" s="98">
        <v>0</v>
      </c>
      <c r="F27" s="98">
        <v>30000</v>
      </c>
      <c r="G27" s="98">
        <v>0</v>
      </c>
      <c r="H27" s="98">
        <v>0</v>
      </c>
      <c r="I27" s="98">
        <v>0</v>
      </c>
      <c r="J27" s="99">
        <f>E27+F27+G27+H27+I27</f>
        <v>30000</v>
      </c>
      <c r="K27" s="101"/>
    </row>
    <row r="28" spans="1:20" ht="15.75" x14ac:dyDescent="0.25">
      <c r="A28" s="100"/>
      <c r="B28" s="96" t="s">
        <v>14</v>
      </c>
      <c r="C28" s="97">
        <v>16629</v>
      </c>
      <c r="D28" s="246">
        <v>8</v>
      </c>
      <c r="E28" s="98">
        <v>0</v>
      </c>
      <c r="F28" s="98">
        <v>0</v>
      </c>
      <c r="G28" s="98">
        <v>0</v>
      </c>
      <c r="H28" s="98">
        <v>0</v>
      </c>
      <c r="I28" s="98">
        <v>0</v>
      </c>
      <c r="J28" s="99">
        <f>E28+F28+G28+H28+I28</f>
        <v>0</v>
      </c>
      <c r="K28" s="101"/>
      <c r="N28" s="3"/>
    </row>
    <row r="29" spans="1:20" ht="15.75" x14ac:dyDescent="0.25">
      <c r="A29" s="100"/>
      <c r="B29" s="96" t="s">
        <v>0</v>
      </c>
      <c r="C29" s="97">
        <v>16775</v>
      </c>
      <c r="D29" s="246">
        <v>4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99">
        <f t="shared" ref="J29:J45" si="2">SUM(E29+F29+G29+H29+I29)</f>
        <v>0</v>
      </c>
      <c r="K29" s="101"/>
      <c r="N29" s="3"/>
    </row>
    <row r="30" spans="1:20" ht="15.75" x14ac:dyDescent="0.25">
      <c r="A30" s="100"/>
      <c r="B30" s="96" t="s">
        <v>15</v>
      </c>
      <c r="C30" s="97">
        <v>16915</v>
      </c>
      <c r="D30" s="246">
        <v>0</v>
      </c>
      <c r="E30" s="98">
        <v>0</v>
      </c>
      <c r="F30" s="98">
        <v>0</v>
      </c>
      <c r="G30" s="98">
        <v>0</v>
      </c>
      <c r="H30" s="98">
        <v>0</v>
      </c>
      <c r="I30" s="98">
        <v>0</v>
      </c>
      <c r="J30" s="99">
        <f t="shared" si="2"/>
        <v>0</v>
      </c>
      <c r="K30" s="101"/>
      <c r="N30" s="3"/>
    </row>
    <row r="31" spans="1:20" ht="15.75" x14ac:dyDescent="0.25">
      <c r="A31" s="100"/>
      <c r="B31" s="96" t="s">
        <v>16</v>
      </c>
      <c r="C31" s="97">
        <v>17515</v>
      </c>
      <c r="D31" s="246">
        <v>20</v>
      </c>
      <c r="E31" s="98">
        <v>0</v>
      </c>
      <c r="F31" s="98">
        <v>49982</v>
      </c>
      <c r="G31" s="98">
        <v>0</v>
      </c>
      <c r="H31" s="98">
        <v>20000</v>
      </c>
      <c r="I31" s="98">
        <v>0</v>
      </c>
      <c r="J31" s="99">
        <f>SUM(E31+F31+G31+H31+I31)</f>
        <v>69982</v>
      </c>
      <c r="K31" s="101"/>
      <c r="N31" s="3"/>
    </row>
    <row r="32" spans="1:20" ht="15.75" x14ac:dyDescent="0.25">
      <c r="A32" s="100"/>
      <c r="B32" s="96" t="s">
        <v>17</v>
      </c>
      <c r="C32" s="97">
        <v>18015</v>
      </c>
      <c r="D32" s="246">
        <v>11</v>
      </c>
      <c r="E32" s="98">
        <v>0</v>
      </c>
      <c r="F32" s="98">
        <v>50000</v>
      </c>
      <c r="G32" s="98">
        <v>0</v>
      </c>
      <c r="H32" s="98">
        <v>0</v>
      </c>
      <c r="I32" s="98">
        <v>650000</v>
      </c>
      <c r="J32" s="99">
        <f>SUM(E32+F32+G32+H32+I32)</f>
        <v>700000</v>
      </c>
      <c r="K32" s="101"/>
      <c r="N32" s="3"/>
    </row>
    <row r="33" spans="1:20" ht="15.75" x14ac:dyDescent="0.25">
      <c r="A33" s="100"/>
      <c r="B33" s="96" t="s">
        <v>18</v>
      </c>
      <c r="C33" s="97">
        <v>18275</v>
      </c>
      <c r="D33" s="246">
        <v>13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  <c r="J33" s="99">
        <f t="shared" si="2"/>
        <v>0</v>
      </c>
      <c r="K33" s="101"/>
      <c r="N33" s="3"/>
    </row>
    <row r="34" spans="1:20" ht="15.75" x14ac:dyDescent="0.25">
      <c r="A34" s="100"/>
      <c r="B34" s="96" t="s">
        <v>19</v>
      </c>
      <c r="C34" s="97">
        <v>19575</v>
      </c>
      <c r="D34" s="246">
        <v>4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9">
        <f t="shared" si="2"/>
        <v>0</v>
      </c>
      <c r="K34" s="101"/>
      <c r="N34" s="3"/>
    </row>
    <row r="35" spans="1:20" ht="15.75" x14ac:dyDescent="0.25">
      <c r="A35" s="100"/>
      <c r="B35" s="96" t="s">
        <v>1</v>
      </c>
      <c r="C35" s="97">
        <v>47015</v>
      </c>
      <c r="D35" s="246">
        <v>19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99">
        <f t="shared" si="2"/>
        <v>0</v>
      </c>
      <c r="K35" s="101"/>
    </row>
    <row r="36" spans="1:20" ht="15.75" x14ac:dyDescent="0.25">
      <c r="A36" s="100"/>
      <c r="B36" s="96" t="s">
        <v>20</v>
      </c>
      <c r="C36" s="97">
        <v>48015</v>
      </c>
      <c r="D36" s="246">
        <v>8</v>
      </c>
      <c r="E36" s="98">
        <v>0</v>
      </c>
      <c r="F36" s="98">
        <v>0</v>
      </c>
      <c r="G36" s="98">
        <v>0</v>
      </c>
      <c r="H36" s="98">
        <v>0</v>
      </c>
      <c r="I36" s="98">
        <v>0</v>
      </c>
      <c r="J36" s="99">
        <f t="shared" si="2"/>
        <v>0</v>
      </c>
      <c r="K36" s="101"/>
    </row>
    <row r="37" spans="1:20" ht="15.75" x14ac:dyDescent="0.25">
      <c r="A37" s="100"/>
      <c r="B37" s="96" t="s">
        <v>21</v>
      </c>
      <c r="C37" s="97">
        <v>65075</v>
      </c>
      <c r="D37" s="246">
        <v>7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9">
        <f t="shared" si="2"/>
        <v>0</v>
      </c>
      <c r="K37" s="101"/>
    </row>
    <row r="38" spans="1:20" ht="15.75" x14ac:dyDescent="0.25">
      <c r="A38" s="100"/>
      <c r="B38" s="96" t="s">
        <v>22</v>
      </c>
      <c r="C38" s="97">
        <v>66080</v>
      </c>
      <c r="D38" s="246">
        <v>8</v>
      </c>
      <c r="E38" s="98">
        <v>0</v>
      </c>
      <c r="F38" s="98">
        <v>0</v>
      </c>
      <c r="G38" s="98">
        <v>0</v>
      </c>
      <c r="H38" s="98">
        <v>0</v>
      </c>
      <c r="I38" s="98">
        <v>0</v>
      </c>
      <c r="J38" s="99">
        <f t="shared" si="2"/>
        <v>0</v>
      </c>
      <c r="K38" s="101"/>
    </row>
    <row r="39" spans="1:20" ht="15.75" x14ac:dyDescent="0.25">
      <c r="A39" s="100"/>
      <c r="B39" s="96" t="s">
        <v>23</v>
      </c>
      <c r="C39" s="97">
        <v>73024</v>
      </c>
      <c r="D39" s="246">
        <v>2</v>
      </c>
      <c r="E39" s="98">
        <v>0</v>
      </c>
      <c r="F39" s="98">
        <v>0</v>
      </c>
      <c r="G39" s="98">
        <v>0</v>
      </c>
      <c r="H39" s="98">
        <v>0</v>
      </c>
      <c r="I39" s="98">
        <v>0</v>
      </c>
      <c r="J39" s="99">
        <f t="shared" si="2"/>
        <v>0</v>
      </c>
      <c r="K39" s="101"/>
    </row>
    <row r="40" spans="1:20" ht="15.75" x14ac:dyDescent="0.25">
      <c r="A40" s="100"/>
      <c r="B40" s="96" t="s">
        <v>24</v>
      </c>
      <c r="C40" s="97">
        <v>73900</v>
      </c>
      <c r="D40" s="246">
        <v>130</v>
      </c>
      <c r="E40" s="98">
        <v>0</v>
      </c>
      <c r="F40" s="98">
        <v>0</v>
      </c>
      <c r="G40" s="98">
        <v>0</v>
      </c>
      <c r="H40" s="98">
        <v>0</v>
      </c>
      <c r="I40" s="98">
        <v>20000</v>
      </c>
      <c r="J40" s="99">
        <f t="shared" si="2"/>
        <v>20000</v>
      </c>
      <c r="K40" s="101"/>
    </row>
    <row r="41" spans="1:20" ht="15.75" x14ac:dyDescent="0.25">
      <c r="A41" s="100"/>
      <c r="B41" s="96" t="s">
        <v>25</v>
      </c>
      <c r="C41" s="97">
        <v>75571</v>
      </c>
      <c r="D41" s="246">
        <v>10</v>
      </c>
      <c r="E41" s="98">
        <v>0</v>
      </c>
      <c r="F41" s="98">
        <v>0</v>
      </c>
      <c r="G41" s="98">
        <v>0</v>
      </c>
      <c r="H41" s="98">
        <v>0</v>
      </c>
      <c r="I41" s="98">
        <v>0</v>
      </c>
      <c r="J41" s="99">
        <f t="shared" si="2"/>
        <v>0</v>
      </c>
      <c r="K41" s="101"/>
    </row>
    <row r="42" spans="1:20" ht="15.75" x14ac:dyDescent="0.25">
      <c r="A42" s="100"/>
      <c r="B42" s="96" t="s">
        <v>26</v>
      </c>
      <c r="C42" s="97">
        <v>75572</v>
      </c>
      <c r="D42" s="246">
        <v>8</v>
      </c>
      <c r="E42" s="98">
        <v>0</v>
      </c>
      <c r="F42" s="98">
        <v>0</v>
      </c>
      <c r="G42" s="98">
        <v>0</v>
      </c>
      <c r="H42" s="98">
        <v>0</v>
      </c>
      <c r="I42" s="98">
        <v>0</v>
      </c>
      <c r="J42" s="99">
        <f t="shared" si="2"/>
        <v>0</v>
      </c>
      <c r="K42" s="101"/>
    </row>
    <row r="43" spans="1:20" ht="15.75" x14ac:dyDescent="0.25">
      <c r="A43" s="100"/>
      <c r="B43" s="96" t="s">
        <v>27</v>
      </c>
      <c r="C43" s="97">
        <v>85015</v>
      </c>
      <c r="D43" s="246">
        <v>27</v>
      </c>
      <c r="E43" s="98">
        <v>0</v>
      </c>
      <c r="F43" s="98">
        <v>0</v>
      </c>
      <c r="G43" s="98">
        <v>0</v>
      </c>
      <c r="H43" s="98">
        <v>0</v>
      </c>
      <c r="I43" s="98">
        <v>0</v>
      </c>
      <c r="J43" s="99">
        <f t="shared" si="2"/>
        <v>0</v>
      </c>
      <c r="K43" s="101"/>
    </row>
    <row r="44" spans="1:20" ht="15.75" x14ac:dyDescent="0.25">
      <c r="A44" s="100"/>
      <c r="B44" s="96" t="s">
        <v>28</v>
      </c>
      <c r="C44" s="97">
        <v>92075</v>
      </c>
      <c r="D44" s="246">
        <v>7</v>
      </c>
      <c r="E44" s="98">
        <v>0</v>
      </c>
      <c r="F44" s="98">
        <v>10000</v>
      </c>
      <c r="G44" s="98">
        <v>0</v>
      </c>
      <c r="H44" s="98">
        <v>0</v>
      </c>
      <c r="I44" s="98">
        <v>0</v>
      </c>
      <c r="J44" s="99">
        <f t="shared" si="2"/>
        <v>10000</v>
      </c>
      <c r="K44" s="101"/>
    </row>
    <row r="45" spans="1:20" ht="15.75" x14ac:dyDescent="0.25">
      <c r="A45" s="100"/>
      <c r="B45" s="96" t="s">
        <v>29</v>
      </c>
      <c r="C45" s="97" t="s">
        <v>30</v>
      </c>
      <c r="D45" s="246">
        <v>565</v>
      </c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99">
        <f t="shared" si="2"/>
        <v>0</v>
      </c>
      <c r="K45" s="101"/>
    </row>
    <row r="46" spans="1:20" ht="24" customHeight="1" x14ac:dyDescent="0.25">
      <c r="A46" s="104"/>
      <c r="B46" s="106" t="s">
        <v>32</v>
      </c>
      <c r="C46" s="106"/>
      <c r="D46" s="107">
        <f>SUM(D26:D45)</f>
        <v>897</v>
      </c>
      <c r="E46" s="108">
        <f>SUM(E26:E45)</f>
        <v>0</v>
      </c>
      <c r="F46" s="108">
        <f>SUM(F26:F45)</f>
        <v>238261</v>
      </c>
      <c r="G46" s="108">
        <f>SUM(G26:G45)</f>
        <v>0</v>
      </c>
      <c r="H46" s="108">
        <f>SUM(H26:H45)</f>
        <v>70000</v>
      </c>
      <c r="I46" s="108">
        <f>I26+I27+I28+I29+I30+I31+I32+I33+I34+I35+I36+I37+I38+I39+I40+I41+I42+I43+I44+I45</f>
        <v>670000</v>
      </c>
      <c r="J46" s="109">
        <f>J26+J27+J28+J29+J30+J31+J32+J33+J34+J35+J36+J37+J38+J39+J40+J41+J42+J43+J44+J45</f>
        <v>978261</v>
      </c>
      <c r="K46" s="102"/>
      <c r="L46" s="52"/>
    </row>
    <row r="47" spans="1:20" s="227" customFormat="1" ht="17.45" customHeight="1" x14ac:dyDescent="0.25">
      <c r="A47" s="219"/>
      <c r="B47" s="205"/>
      <c r="C47" s="205"/>
      <c r="D47" s="206"/>
      <c r="E47" s="207"/>
      <c r="F47" s="207"/>
      <c r="G47" s="207"/>
      <c r="H47" s="207"/>
      <c r="I47" s="207"/>
      <c r="J47" s="208"/>
      <c r="K47" s="220"/>
      <c r="L47" s="226"/>
      <c r="S47" s="228"/>
      <c r="T47" s="228"/>
    </row>
    <row r="48" spans="1:20" ht="15.75" x14ac:dyDescent="0.25">
      <c r="A48" s="100" t="s">
        <v>11</v>
      </c>
      <c r="B48" s="96" t="s">
        <v>12</v>
      </c>
      <c r="C48" s="97">
        <v>16015</v>
      </c>
      <c r="D48" s="246">
        <v>21</v>
      </c>
      <c r="E48" s="241">
        <v>203191.98</v>
      </c>
      <c r="F48" s="237">
        <f>F4+F26</f>
        <v>651205</v>
      </c>
      <c r="G48" s="236">
        <v>0</v>
      </c>
      <c r="H48" s="237">
        <v>147500</v>
      </c>
      <c r="I48" s="236">
        <v>0</v>
      </c>
      <c r="J48" s="237">
        <f t="shared" ref="J48:J53" si="3">SUM(E48:I48)</f>
        <v>1001896.98</v>
      </c>
      <c r="K48" s="101"/>
    </row>
    <row r="49" spans="1:11" ht="15.75" x14ac:dyDescent="0.25">
      <c r="A49" s="100"/>
      <c r="B49" s="96" t="s">
        <v>13</v>
      </c>
      <c r="C49" s="97">
        <v>16315</v>
      </c>
      <c r="D49" s="246">
        <v>25</v>
      </c>
      <c r="E49" s="247">
        <v>175078.69</v>
      </c>
      <c r="F49" s="237">
        <v>90000</v>
      </c>
      <c r="G49" s="236">
        <v>0</v>
      </c>
      <c r="H49" s="236">
        <v>0</v>
      </c>
      <c r="I49" s="236">
        <v>0</v>
      </c>
      <c r="J49" s="237">
        <f t="shared" si="3"/>
        <v>265078.69</v>
      </c>
      <c r="K49" s="101"/>
    </row>
    <row r="50" spans="1:11" ht="15.75" x14ac:dyDescent="0.25">
      <c r="A50" s="100"/>
      <c r="B50" s="96" t="s">
        <v>14</v>
      </c>
      <c r="C50" s="97">
        <v>16629</v>
      </c>
      <c r="D50" s="246">
        <v>8</v>
      </c>
      <c r="E50" s="247">
        <v>77191.92</v>
      </c>
      <c r="F50" s="237">
        <v>12000</v>
      </c>
      <c r="G50" s="236">
        <v>0</v>
      </c>
      <c r="H50" s="236">
        <v>0</v>
      </c>
      <c r="I50" s="236">
        <v>0</v>
      </c>
      <c r="J50" s="237">
        <f t="shared" si="3"/>
        <v>89191.92</v>
      </c>
      <c r="K50" s="101"/>
    </row>
    <row r="51" spans="1:11" ht="15.75" x14ac:dyDescent="0.25">
      <c r="A51" s="100"/>
      <c r="B51" s="96" t="s">
        <v>0</v>
      </c>
      <c r="C51" s="97">
        <v>16775</v>
      </c>
      <c r="D51" s="246">
        <v>4</v>
      </c>
      <c r="E51" s="247">
        <v>35744.29</v>
      </c>
      <c r="F51" s="237">
        <v>1000</v>
      </c>
      <c r="G51" s="236">
        <v>0</v>
      </c>
      <c r="H51" s="236">
        <v>0</v>
      </c>
      <c r="I51" s="236">
        <v>0</v>
      </c>
      <c r="J51" s="237">
        <f t="shared" si="3"/>
        <v>36744.29</v>
      </c>
      <c r="K51" s="101"/>
    </row>
    <row r="52" spans="1:11" ht="15.75" x14ac:dyDescent="0.25">
      <c r="A52" s="100"/>
      <c r="B52" s="96" t="s">
        <v>15</v>
      </c>
      <c r="C52" s="97">
        <v>16915</v>
      </c>
      <c r="D52" s="246">
        <v>0</v>
      </c>
      <c r="E52" s="247">
        <v>241897.98</v>
      </c>
      <c r="F52" s="237">
        <v>14000</v>
      </c>
      <c r="G52" s="236">
        <v>0</v>
      </c>
      <c r="H52" s="236">
        <v>0</v>
      </c>
      <c r="I52" s="236">
        <v>0</v>
      </c>
      <c r="J52" s="237">
        <f t="shared" si="3"/>
        <v>255897.98</v>
      </c>
      <c r="K52" s="101"/>
    </row>
    <row r="53" spans="1:11" ht="15.75" x14ac:dyDescent="0.25">
      <c r="A53" s="100"/>
      <c r="B53" s="96" t="s">
        <v>16</v>
      </c>
      <c r="C53" s="97">
        <v>17515</v>
      </c>
      <c r="D53" s="246">
        <v>20</v>
      </c>
      <c r="E53" s="247">
        <v>155723.84</v>
      </c>
      <c r="F53" s="237">
        <v>923786</v>
      </c>
      <c r="G53" s="236">
        <v>0</v>
      </c>
      <c r="H53" s="237">
        <v>150000</v>
      </c>
      <c r="I53" s="236">
        <v>0</v>
      </c>
      <c r="J53" s="237">
        <f t="shared" si="3"/>
        <v>1229509.8400000001</v>
      </c>
      <c r="K53" s="101"/>
    </row>
    <row r="54" spans="1:11" ht="15.75" x14ac:dyDescent="0.25">
      <c r="A54" s="100"/>
      <c r="B54" s="96" t="s">
        <v>17</v>
      </c>
      <c r="C54" s="97">
        <v>18015</v>
      </c>
      <c r="D54" s="246">
        <v>11</v>
      </c>
      <c r="E54" s="247">
        <v>101265.72</v>
      </c>
      <c r="F54" s="237">
        <v>398078</v>
      </c>
      <c r="G54" s="237">
        <v>165750</v>
      </c>
      <c r="H54" s="236">
        <v>0</v>
      </c>
      <c r="I54" s="237">
        <f>I10+I32</f>
        <v>3470180</v>
      </c>
      <c r="J54" s="237">
        <f t="shared" ref="J54:J60" si="4">SUM(E54:I54)</f>
        <v>4135273.7199999997</v>
      </c>
      <c r="K54" s="101"/>
    </row>
    <row r="55" spans="1:11" ht="15.75" x14ac:dyDescent="0.25">
      <c r="A55" s="100"/>
      <c r="B55" s="96" t="s">
        <v>18</v>
      </c>
      <c r="C55" s="97">
        <v>18275</v>
      </c>
      <c r="D55" s="246">
        <v>13</v>
      </c>
      <c r="E55" s="247">
        <v>103598.64</v>
      </c>
      <c r="F55" s="237">
        <v>13000</v>
      </c>
      <c r="G55" s="236">
        <v>0</v>
      </c>
      <c r="H55" s="236">
        <v>0</v>
      </c>
      <c r="I55" s="236">
        <v>0</v>
      </c>
      <c r="J55" s="237">
        <f t="shared" si="4"/>
        <v>116598.64</v>
      </c>
      <c r="K55" s="101"/>
    </row>
    <row r="56" spans="1:11" ht="15.75" x14ac:dyDescent="0.25">
      <c r="A56" s="100"/>
      <c r="B56" s="96" t="s">
        <v>19</v>
      </c>
      <c r="C56" s="97">
        <v>19575</v>
      </c>
      <c r="D56" s="246">
        <v>4</v>
      </c>
      <c r="E56" s="247">
        <v>32378.84</v>
      </c>
      <c r="F56" s="237">
        <v>6000</v>
      </c>
      <c r="G56" s="236">
        <v>0</v>
      </c>
      <c r="H56" s="236">
        <v>0</v>
      </c>
      <c r="I56" s="236">
        <v>0</v>
      </c>
      <c r="J56" s="237">
        <f t="shared" si="4"/>
        <v>38378.839999999997</v>
      </c>
      <c r="K56" s="101"/>
    </row>
    <row r="57" spans="1:11" ht="15.75" x14ac:dyDescent="0.25">
      <c r="A57" s="100"/>
      <c r="B57" s="96" t="s">
        <v>1</v>
      </c>
      <c r="C57" s="97">
        <v>47015</v>
      </c>
      <c r="D57" s="246">
        <v>19</v>
      </c>
      <c r="E57" s="247">
        <v>131607.25</v>
      </c>
      <c r="F57" s="237">
        <v>13000</v>
      </c>
      <c r="G57" s="236">
        <v>0</v>
      </c>
      <c r="H57" s="236">
        <v>0</v>
      </c>
      <c r="I57" s="238">
        <v>0</v>
      </c>
      <c r="J57" s="237">
        <f t="shared" si="4"/>
        <v>144607.25</v>
      </c>
      <c r="K57" s="101"/>
    </row>
    <row r="58" spans="1:11" ht="15.75" x14ac:dyDescent="0.25">
      <c r="A58" s="100"/>
      <c r="B58" s="96" t="s">
        <v>20</v>
      </c>
      <c r="C58" s="97">
        <v>48015</v>
      </c>
      <c r="D58" s="246">
        <v>8</v>
      </c>
      <c r="E58" s="247">
        <v>64694.97</v>
      </c>
      <c r="F58" s="237">
        <v>13000</v>
      </c>
      <c r="G58" s="236">
        <v>0</v>
      </c>
      <c r="H58" s="236">
        <v>0</v>
      </c>
      <c r="I58" s="236">
        <v>0</v>
      </c>
      <c r="J58" s="237">
        <f t="shared" si="4"/>
        <v>77694.97</v>
      </c>
      <c r="K58" s="101"/>
    </row>
    <row r="59" spans="1:11" ht="15.75" x14ac:dyDescent="0.25">
      <c r="A59" s="100"/>
      <c r="B59" s="96" t="s">
        <v>21</v>
      </c>
      <c r="C59" s="97">
        <v>65075</v>
      </c>
      <c r="D59" s="246">
        <v>7</v>
      </c>
      <c r="E59" s="242">
        <v>58430.41</v>
      </c>
      <c r="F59" s="238">
        <v>13000</v>
      </c>
      <c r="G59" s="236">
        <v>0</v>
      </c>
      <c r="H59" s="236">
        <v>0</v>
      </c>
      <c r="I59" s="236">
        <v>0</v>
      </c>
      <c r="J59" s="237">
        <f t="shared" si="4"/>
        <v>71430.41</v>
      </c>
      <c r="K59" s="101"/>
    </row>
    <row r="60" spans="1:11" ht="15.75" x14ac:dyDescent="0.25">
      <c r="A60" s="100"/>
      <c r="B60" s="96" t="s">
        <v>22</v>
      </c>
      <c r="C60" s="97">
        <v>66080</v>
      </c>
      <c r="D60" s="246">
        <v>8</v>
      </c>
      <c r="E60" s="247">
        <v>74661.509999999995</v>
      </c>
      <c r="F60" s="237">
        <v>16000</v>
      </c>
      <c r="G60" s="236">
        <v>0</v>
      </c>
      <c r="H60" s="236">
        <v>0</v>
      </c>
      <c r="I60" s="236">
        <v>0</v>
      </c>
      <c r="J60" s="237">
        <f t="shared" si="4"/>
        <v>90661.51</v>
      </c>
      <c r="K60" s="101"/>
    </row>
    <row r="61" spans="1:11" ht="15.75" x14ac:dyDescent="0.25">
      <c r="A61" s="100"/>
      <c r="B61" s="96" t="s">
        <v>23</v>
      </c>
      <c r="C61" s="97">
        <v>73024</v>
      </c>
      <c r="D61" s="246">
        <v>2</v>
      </c>
      <c r="E61" s="247">
        <v>18580.59</v>
      </c>
      <c r="F61" s="237">
        <v>7000</v>
      </c>
      <c r="G61" s="236">
        <v>0</v>
      </c>
      <c r="H61" s="236">
        <v>0</v>
      </c>
      <c r="I61" s="236">
        <v>0</v>
      </c>
      <c r="J61" s="237">
        <f t="shared" ref="J61:J66" si="5">SUM(E61:I61)</f>
        <v>25580.59</v>
      </c>
      <c r="K61" s="101"/>
    </row>
    <row r="62" spans="1:11" ht="15.75" x14ac:dyDescent="0.25">
      <c r="A62" s="100"/>
      <c r="B62" s="96" t="s">
        <v>24</v>
      </c>
      <c r="C62" s="97">
        <v>73900</v>
      </c>
      <c r="D62" s="246">
        <v>130</v>
      </c>
      <c r="E62" s="277">
        <v>1322800.08</v>
      </c>
      <c r="F62" s="237">
        <v>310000</v>
      </c>
      <c r="G62" s="237">
        <v>47000</v>
      </c>
      <c r="H62" s="236">
        <v>0</v>
      </c>
      <c r="I62" s="237">
        <f>I18+I40</f>
        <v>20000</v>
      </c>
      <c r="J62" s="237">
        <f t="shared" si="5"/>
        <v>1699800.08</v>
      </c>
      <c r="K62" s="101"/>
    </row>
    <row r="63" spans="1:11" ht="15.75" x14ac:dyDescent="0.25">
      <c r="A63" s="100"/>
      <c r="B63" s="96" t="s">
        <v>25</v>
      </c>
      <c r="C63" s="97">
        <v>75571</v>
      </c>
      <c r="D63" s="246">
        <v>10</v>
      </c>
      <c r="E63" s="247">
        <v>89596.58</v>
      </c>
      <c r="F63" s="237">
        <v>15000</v>
      </c>
      <c r="G63" s="237">
        <v>7000</v>
      </c>
      <c r="H63" s="236">
        <v>0</v>
      </c>
      <c r="I63" s="238">
        <v>0</v>
      </c>
      <c r="J63" s="237">
        <f t="shared" si="5"/>
        <v>111596.58</v>
      </c>
      <c r="K63" s="101"/>
    </row>
    <row r="64" spans="1:11" ht="15.75" x14ac:dyDescent="0.25">
      <c r="A64" s="100"/>
      <c r="B64" s="96" t="s">
        <v>26</v>
      </c>
      <c r="C64" s="97">
        <v>75572</v>
      </c>
      <c r="D64" s="246">
        <v>8</v>
      </c>
      <c r="E64" s="247">
        <v>100000</v>
      </c>
      <c r="F64" s="237">
        <v>75000</v>
      </c>
      <c r="G64" s="237">
        <v>10000</v>
      </c>
      <c r="H64" s="236">
        <v>0</v>
      </c>
      <c r="I64" s="237">
        <f>I20+I42</f>
        <v>15000</v>
      </c>
      <c r="J64" s="237">
        <f t="shared" si="5"/>
        <v>200000</v>
      </c>
      <c r="K64" s="101"/>
    </row>
    <row r="65" spans="1:20" ht="15.75" x14ac:dyDescent="0.25">
      <c r="A65" s="100"/>
      <c r="B65" s="96" t="s">
        <v>27</v>
      </c>
      <c r="C65" s="97">
        <v>85015</v>
      </c>
      <c r="D65" s="246">
        <v>27</v>
      </c>
      <c r="E65" s="247">
        <v>196583.15</v>
      </c>
      <c r="F65" s="237">
        <v>18000</v>
      </c>
      <c r="G65" s="236">
        <v>0</v>
      </c>
      <c r="H65" s="237">
        <v>70000</v>
      </c>
      <c r="I65" s="236">
        <v>0</v>
      </c>
      <c r="J65" s="237">
        <f t="shared" si="5"/>
        <v>284583.15000000002</v>
      </c>
      <c r="K65" s="101"/>
    </row>
    <row r="66" spans="1:20" ht="15.75" x14ac:dyDescent="0.25">
      <c r="A66" s="100"/>
      <c r="B66" s="96" t="s">
        <v>28</v>
      </c>
      <c r="C66" s="97">
        <v>92075</v>
      </c>
      <c r="D66" s="246">
        <v>7</v>
      </c>
      <c r="E66" s="243">
        <v>66223.02</v>
      </c>
      <c r="F66" s="239">
        <f>F22+F44</f>
        <v>25000</v>
      </c>
      <c r="G66" s="240">
        <v>0</v>
      </c>
      <c r="H66" s="240">
        <v>0</v>
      </c>
      <c r="I66" s="240">
        <v>0</v>
      </c>
      <c r="J66" s="239">
        <f t="shared" si="5"/>
        <v>91223.02</v>
      </c>
      <c r="K66" s="101"/>
    </row>
    <row r="67" spans="1:20" ht="16.5" thickBot="1" x14ac:dyDescent="0.3">
      <c r="A67" s="100"/>
      <c r="B67" s="96" t="s">
        <v>33</v>
      </c>
      <c r="C67" s="97" t="s">
        <v>30</v>
      </c>
      <c r="D67" s="246">
        <v>565</v>
      </c>
      <c r="E67" s="277">
        <v>4775369.54</v>
      </c>
      <c r="F67" s="98">
        <v>165450</v>
      </c>
      <c r="G67" s="98">
        <v>31500</v>
      </c>
      <c r="H67" s="98">
        <v>0</v>
      </c>
      <c r="I67" s="98">
        <f>I23+I45</f>
        <v>34766</v>
      </c>
      <c r="J67" s="99">
        <v>4970468</v>
      </c>
      <c r="K67" s="101"/>
    </row>
    <row r="68" spans="1:20" s="234" customFormat="1" ht="24.75" customHeight="1" thickBot="1" x14ac:dyDescent="0.3">
      <c r="A68" s="229" t="s">
        <v>34</v>
      </c>
      <c r="B68" s="230"/>
      <c r="C68" s="231"/>
      <c r="D68" s="232">
        <f t="shared" ref="D68" si="6">SUM(D48:D67)</f>
        <v>897</v>
      </c>
      <c r="E68" s="213">
        <f>E46+E24</f>
        <v>8024619</v>
      </c>
      <c r="F68" s="213">
        <f>F24+F46</f>
        <v>2703000</v>
      </c>
      <c r="G68" s="213">
        <f>G24+G46</f>
        <v>261250</v>
      </c>
      <c r="H68" s="213">
        <f>H24+H46</f>
        <v>367500</v>
      </c>
      <c r="I68" s="213">
        <f>I24+I46</f>
        <v>3739946</v>
      </c>
      <c r="J68" s="214">
        <f>E68+F68+G68+H68+I68</f>
        <v>15096315</v>
      </c>
      <c r="K68" s="215"/>
      <c r="L68" s="233"/>
      <c r="S68" s="235"/>
      <c r="T68" s="235"/>
    </row>
    <row r="69" spans="1:20" x14ac:dyDescent="0.25">
      <c r="E69" s="38"/>
      <c r="F69" s="39"/>
      <c r="G69" s="40"/>
      <c r="H69" s="38"/>
      <c r="I69" s="38"/>
      <c r="J69" s="38"/>
    </row>
    <row r="70" spans="1:20" x14ac:dyDescent="0.25">
      <c r="E70" s="38"/>
      <c r="G70" s="41"/>
      <c r="H70" s="38"/>
      <c r="I70" s="38"/>
      <c r="J70" s="38"/>
    </row>
    <row r="71" spans="1:20" x14ac:dyDescent="0.25">
      <c r="B71" s="51"/>
      <c r="C71" s="51"/>
      <c r="E71" s="1"/>
      <c r="F71" s="1"/>
      <c r="G71" s="1"/>
      <c r="H71" s="1"/>
      <c r="I71" s="1"/>
      <c r="J71" s="3"/>
      <c r="K71" s="3"/>
      <c r="L71" s="1"/>
      <c r="S71" s="1"/>
      <c r="T71" s="1"/>
    </row>
    <row r="72" spans="1:20" x14ac:dyDescent="0.25">
      <c r="B72" s="51"/>
      <c r="C72" s="51"/>
      <c r="E72" s="1"/>
      <c r="F72" s="1"/>
      <c r="G72" s="1"/>
      <c r="H72" s="1"/>
      <c r="I72" s="1"/>
      <c r="J72" s="3"/>
      <c r="K72" s="3"/>
      <c r="L72" s="1"/>
      <c r="S72" s="1"/>
      <c r="T72" s="1"/>
    </row>
    <row r="73" spans="1:20" x14ac:dyDescent="0.25">
      <c r="B73" s="51"/>
      <c r="C73" s="51"/>
      <c r="E73" s="1"/>
      <c r="F73" s="1"/>
      <c r="G73" s="1"/>
      <c r="H73" s="1"/>
      <c r="I73" s="1"/>
      <c r="J73" s="3"/>
      <c r="K73" s="3"/>
      <c r="L73" s="1"/>
      <c r="S73" s="1"/>
      <c r="T73" s="1"/>
    </row>
    <row r="74" spans="1:20" x14ac:dyDescent="0.25">
      <c r="B74" s="51"/>
      <c r="C74" s="51"/>
      <c r="E74" s="1"/>
      <c r="F74" s="1"/>
      <c r="G74" s="1"/>
      <c r="H74" s="1"/>
      <c r="I74" s="1"/>
      <c r="J74" s="3"/>
      <c r="K74" s="3"/>
      <c r="L74" s="1"/>
      <c r="S74" s="1"/>
      <c r="T74" s="1"/>
    </row>
    <row r="75" spans="1:20" x14ac:dyDescent="0.25">
      <c r="B75" s="51"/>
      <c r="C75" s="51"/>
      <c r="E75" s="1"/>
      <c r="F75" s="1"/>
      <c r="G75" s="1"/>
      <c r="H75" s="1"/>
      <c r="I75" s="3"/>
      <c r="J75" s="3"/>
      <c r="K75" s="1"/>
      <c r="L75" s="1"/>
      <c r="S75" s="1"/>
      <c r="T75" s="1"/>
    </row>
    <row r="76" spans="1:20" x14ac:dyDescent="0.25">
      <c r="B76" s="51"/>
      <c r="C76" s="51"/>
      <c r="E76" s="1"/>
      <c r="F76" s="1"/>
      <c r="G76" s="1"/>
      <c r="H76" s="1"/>
      <c r="I76" s="3"/>
      <c r="J76" s="3"/>
      <c r="K76" s="1"/>
      <c r="L76" s="1"/>
      <c r="S76" s="1"/>
      <c r="T76" s="1"/>
    </row>
    <row r="77" spans="1:20" x14ac:dyDescent="0.25">
      <c r="B77" s="51"/>
      <c r="C77" s="51"/>
      <c r="E77" s="1"/>
      <c r="F77" s="1"/>
      <c r="G77" s="1"/>
      <c r="H77" s="1"/>
      <c r="I77" s="3"/>
      <c r="J77" s="3"/>
      <c r="K77" s="1"/>
      <c r="L77" s="1"/>
      <c r="S77" s="1"/>
      <c r="T77" s="1"/>
    </row>
    <row r="78" spans="1:20" x14ac:dyDescent="0.25">
      <c r="B78" s="51"/>
      <c r="C78" s="51"/>
      <c r="E78" s="1"/>
      <c r="F78" s="1"/>
      <c r="G78" s="1"/>
      <c r="H78" s="1"/>
      <c r="I78" s="3"/>
      <c r="J78" s="3"/>
      <c r="K78" s="1"/>
      <c r="L78" s="1"/>
      <c r="S78" s="1"/>
      <c r="T78" s="1"/>
    </row>
    <row r="79" spans="1:20" x14ac:dyDescent="0.25">
      <c r="B79" s="51"/>
      <c r="C79" s="51"/>
      <c r="E79" s="1"/>
      <c r="F79" s="1"/>
      <c r="G79" s="1"/>
      <c r="H79" s="1"/>
      <c r="I79" s="3"/>
      <c r="J79" s="3"/>
      <c r="K79" s="1"/>
      <c r="L79" s="1"/>
      <c r="S79" s="1"/>
      <c r="T79" s="1"/>
    </row>
    <row r="80" spans="1:20" x14ac:dyDescent="0.25">
      <c r="B80" s="51"/>
      <c r="C80" s="51"/>
      <c r="E80" s="1"/>
      <c r="F80" s="1"/>
      <c r="G80" s="1"/>
      <c r="H80" s="1"/>
      <c r="I80" s="3"/>
      <c r="J80" s="3"/>
      <c r="K80" s="1"/>
      <c r="L80" s="1"/>
      <c r="S80" s="1"/>
      <c r="T80" s="1"/>
    </row>
    <row r="81" spans="2:20" x14ac:dyDescent="0.25">
      <c r="B81" s="51"/>
      <c r="C81" s="51"/>
      <c r="E81" s="1"/>
      <c r="F81" s="1"/>
      <c r="G81" s="1"/>
      <c r="H81" s="1"/>
      <c r="I81" s="3"/>
      <c r="J81" s="3"/>
      <c r="K81" s="1"/>
      <c r="L81" s="1"/>
      <c r="S81" s="1"/>
      <c r="T81" s="1"/>
    </row>
    <row r="82" spans="2:20" x14ac:dyDescent="0.25">
      <c r="B82" s="51"/>
      <c r="C82" s="51"/>
      <c r="E82" s="1"/>
      <c r="F82" s="1"/>
      <c r="G82" s="1"/>
      <c r="H82" s="1"/>
      <c r="I82" s="3"/>
      <c r="J82" s="3"/>
      <c r="K82" s="1"/>
      <c r="L82" s="1"/>
      <c r="S82" s="1"/>
      <c r="T82" s="1"/>
    </row>
    <row r="83" spans="2:20" x14ac:dyDescent="0.25">
      <c r="F83" s="42"/>
      <c r="G83" s="2"/>
      <c r="R83" s="3"/>
      <c r="T83" s="1"/>
    </row>
    <row r="84" spans="2:20" x14ac:dyDescent="0.25">
      <c r="F84" s="42"/>
      <c r="G84" s="2"/>
      <c r="R84" s="3"/>
      <c r="T84" s="1"/>
    </row>
    <row r="85" spans="2:20" x14ac:dyDescent="0.25">
      <c r="F85" s="42"/>
      <c r="G85" s="2"/>
      <c r="R85" s="3"/>
      <c r="T85" s="1"/>
    </row>
    <row r="86" spans="2:20" x14ac:dyDescent="0.25">
      <c r="F86" s="42"/>
      <c r="G86" s="2"/>
      <c r="R86" s="3"/>
      <c r="T86" s="1"/>
    </row>
    <row r="87" spans="2:20" x14ac:dyDescent="0.25">
      <c r="F87" s="42"/>
      <c r="G87" s="2"/>
      <c r="R87" s="3"/>
      <c r="T87" s="1"/>
    </row>
    <row r="88" spans="2:20" x14ac:dyDescent="0.25">
      <c r="F88" s="42"/>
      <c r="G88" s="2"/>
      <c r="R88" s="3"/>
      <c r="T88" s="1"/>
    </row>
    <row r="89" spans="2:20" x14ac:dyDescent="0.25">
      <c r="F89" s="42"/>
      <c r="G89" s="2"/>
      <c r="R89" s="3"/>
      <c r="T89" s="1"/>
    </row>
    <row r="90" spans="2:20" x14ac:dyDescent="0.25">
      <c r="F90" s="42"/>
      <c r="G90" s="2"/>
      <c r="R90" s="3"/>
      <c r="T90" s="1"/>
    </row>
    <row r="91" spans="2:20" x14ac:dyDescent="0.25">
      <c r="F91" s="42"/>
      <c r="G91" s="2"/>
      <c r="R91" s="3"/>
      <c r="T91" s="1"/>
    </row>
    <row r="92" spans="2:20" x14ac:dyDescent="0.25">
      <c r="F92" s="42"/>
      <c r="G92" s="2"/>
      <c r="R92" s="3"/>
      <c r="T92" s="1"/>
    </row>
    <row r="93" spans="2:20" x14ac:dyDescent="0.25">
      <c r="F93" s="42"/>
      <c r="G93" s="2"/>
      <c r="R93" s="3"/>
      <c r="T93" s="1"/>
    </row>
    <row r="94" spans="2:20" x14ac:dyDescent="0.25">
      <c r="F94" s="42"/>
      <c r="G94" s="2"/>
      <c r="R94" s="3"/>
      <c r="T94" s="1"/>
    </row>
    <row r="95" spans="2:20" x14ac:dyDescent="0.25">
      <c r="R95" s="3"/>
      <c r="T95" s="1"/>
    </row>
  </sheetData>
  <mergeCells count="1">
    <mergeCell ref="E2:J2"/>
  </mergeCells>
  <pageMargins left="0.25" right="0.25" top="0.75" bottom="0.75" header="0.3" footer="0.3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"/>
  <sheetViews>
    <sheetView topLeftCell="A48" workbookViewId="0">
      <selection activeCell="D4" sqref="D4:D23"/>
    </sheetView>
  </sheetViews>
  <sheetFormatPr defaultColWidth="9.140625" defaultRowHeight="15.75" x14ac:dyDescent="0.25"/>
  <cols>
    <col min="1" max="1" width="6.140625" style="1" customWidth="1"/>
    <col min="2" max="2" width="28.85546875" style="1" customWidth="1"/>
    <col min="3" max="3" width="10.42578125" style="45" customWidth="1"/>
    <col min="4" max="4" width="5.85546875" style="1" customWidth="1"/>
    <col min="5" max="5" width="14.42578125" style="2" customWidth="1"/>
    <col min="6" max="6" width="14.7109375" style="30" customWidth="1"/>
    <col min="7" max="7" width="14" style="42" customWidth="1"/>
    <col min="8" max="8" width="14" style="2" customWidth="1"/>
    <col min="9" max="9" width="14.140625" style="2" customWidth="1"/>
    <col min="10" max="10" width="15.5703125" style="2" customWidth="1"/>
    <col min="11" max="11" width="16.140625" style="101" customWidth="1"/>
    <col min="12" max="12" width="11.28515625" style="51" customWidth="1"/>
    <col min="13" max="18" width="9.140625" style="1"/>
    <col min="19" max="20" width="9.140625" style="3"/>
    <col min="21" max="16384" width="9.140625" style="1"/>
  </cols>
  <sheetData>
    <row r="1" spans="1:12" ht="24" customHeight="1" thickBot="1" x14ac:dyDescent="0.3">
      <c r="A1" s="48" t="s">
        <v>2</v>
      </c>
      <c r="B1" s="47" t="s">
        <v>116</v>
      </c>
      <c r="C1" s="48"/>
      <c r="D1" s="49"/>
      <c r="E1" s="50"/>
      <c r="F1" s="50"/>
      <c r="G1" s="50"/>
      <c r="H1" s="50"/>
      <c r="I1" s="30"/>
      <c r="J1" s="30"/>
    </row>
    <row r="2" spans="1:12" ht="24" customHeight="1" thickBot="1" x14ac:dyDescent="0.3">
      <c r="A2" s="74"/>
      <c r="B2" s="75"/>
      <c r="C2" s="76"/>
      <c r="D2" s="77"/>
      <c r="E2" s="381" t="s">
        <v>117</v>
      </c>
      <c r="F2" s="381"/>
      <c r="G2" s="381"/>
      <c r="H2" s="381"/>
      <c r="I2" s="381"/>
      <c r="J2" s="382"/>
    </row>
    <row r="3" spans="1:12" ht="60" customHeight="1" thickBot="1" x14ac:dyDescent="0.3">
      <c r="A3" s="62" t="s">
        <v>3</v>
      </c>
      <c r="B3" s="63" t="s">
        <v>4</v>
      </c>
      <c r="C3" s="64" t="s">
        <v>5</v>
      </c>
      <c r="D3" s="65" t="s">
        <v>6</v>
      </c>
      <c r="E3" s="66" t="s">
        <v>42</v>
      </c>
      <c r="F3" s="66" t="s">
        <v>7</v>
      </c>
      <c r="G3" s="66" t="s">
        <v>8</v>
      </c>
      <c r="H3" s="66" t="s">
        <v>9</v>
      </c>
      <c r="I3" s="66" t="s">
        <v>10</v>
      </c>
      <c r="J3" s="67" t="s">
        <v>119</v>
      </c>
    </row>
    <row r="4" spans="1:12" x14ac:dyDescent="0.25">
      <c r="A4" s="57" t="s">
        <v>11</v>
      </c>
      <c r="B4" s="58" t="s">
        <v>12</v>
      </c>
      <c r="C4" s="59">
        <v>16015</v>
      </c>
      <c r="D4" s="246">
        <v>21</v>
      </c>
      <c r="E4" s="275">
        <v>204404.26</v>
      </c>
      <c r="F4" s="98">
        <v>628581</v>
      </c>
      <c r="G4" s="236">
        <v>0</v>
      </c>
      <c r="H4" s="98">
        <v>96557</v>
      </c>
      <c r="I4" s="98">
        <v>0</v>
      </c>
      <c r="J4" s="61">
        <f t="shared" ref="J4:J22" si="0">SUM(E4+F4+G4+H4+I4)</f>
        <v>929542.26</v>
      </c>
      <c r="K4" s="102"/>
      <c r="L4" s="52"/>
    </row>
    <row r="5" spans="1:12" x14ac:dyDescent="0.25">
      <c r="A5" s="53"/>
      <c r="B5" s="31" t="s">
        <v>13</v>
      </c>
      <c r="C5" s="43">
        <v>16315</v>
      </c>
      <c r="D5" s="246">
        <v>25</v>
      </c>
      <c r="E5" s="276">
        <v>175631.12</v>
      </c>
      <c r="F5" s="98">
        <v>73000</v>
      </c>
      <c r="G5" s="236">
        <v>0</v>
      </c>
      <c r="H5" s="98">
        <v>0</v>
      </c>
      <c r="I5" s="98">
        <v>0</v>
      </c>
      <c r="J5" s="54">
        <f t="shared" si="0"/>
        <v>248631.12</v>
      </c>
    </row>
    <row r="6" spans="1:12" x14ac:dyDescent="0.25">
      <c r="A6" s="53"/>
      <c r="B6" s="31" t="s">
        <v>14</v>
      </c>
      <c r="C6" s="43">
        <v>16629</v>
      </c>
      <c r="D6" s="246">
        <v>8</v>
      </c>
      <c r="E6" s="276">
        <v>77426.59</v>
      </c>
      <c r="F6" s="98">
        <v>12000</v>
      </c>
      <c r="G6" s="236">
        <v>0</v>
      </c>
      <c r="H6" s="98">
        <v>0</v>
      </c>
      <c r="I6" s="98">
        <v>0</v>
      </c>
      <c r="J6" s="54">
        <f t="shared" si="0"/>
        <v>89426.59</v>
      </c>
    </row>
    <row r="7" spans="1:12" x14ac:dyDescent="0.25">
      <c r="A7" s="53"/>
      <c r="B7" s="31" t="s">
        <v>0</v>
      </c>
      <c r="C7" s="43">
        <v>16775</v>
      </c>
      <c r="D7" s="246">
        <v>4</v>
      </c>
      <c r="E7" s="276">
        <v>35892.239999999998</v>
      </c>
      <c r="F7" s="98">
        <v>1000</v>
      </c>
      <c r="G7" s="236">
        <v>0</v>
      </c>
      <c r="H7" s="98">
        <v>0</v>
      </c>
      <c r="I7" s="98">
        <v>0</v>
      </c>
      <c r="J7" s="54">
        <f t="shared" si="0"/>
        <v>36892.239999999998</v>
      </c>
    </row>
    <row r="8" spans="1:12" x14ac:dyDescent="0.25">
      <c r="A8" s="53"/>
      <c r="B8" s="31" t="s">
        <v>15</v>
      </c>
      <c r="C8" s="43">
        <v>16915</v>
      </c>
      <c r="D8" s="246">
        <v>0</v>
      </c>
      <c r="E8" s="276">
        <v>241984.2</v>
      </c>
      <c r="F8" s="98">
        <v>14000</v>
      </c>
      <c r="G8" s="236">
        <v>0</v>
      </c>
      <c r="H8" s="98">
        <v>0</v>
      </c>
      <c r="I8" s="98">
        <v>0</v>
      </c>
      <c r="J8" s="54">
        <f t="shared" si="0"/>
        <v>255984.2</v>
      </c>
    </row>
    <row r="9" spans="1:12" x14ac:dyDescent="0.25">
      <c r="A9" s="53"/>
      <c r="B9" s="31" t="s">
        <v>16</v>
      </c>
      <c r="C9" s="43">
        <v>17515</v>
      </c>
      <c r="D9" s="246">
        <v>20</v>
      </c>
      <c r="E9" s="276">
        <v>156207.51</v>
      </c>
      <c r="F9" s="98">
        <v>795114</v>
      </c>
      <c r="G9" s="236">
        <v>0</v>
      </c>
      <c r="H9" s="98">
        <v>110000</v>
      </c>
      <c r="I9" s="98">
        <v>0</v>
      </c>
      <c r="J9" s="54">
        <f t="shared" si="0"/>
        <v>1061321.51</v>
      </c>
    </row>
    <row r="10" spans="1:12" x14ac:dyDescent="0.25">
      <c r="A10" s="53"/>
      <c r="B10" s="31" t="s">
        <v>17</v>
      </c>
      <c r="C10" s="43">
        <v>18015</v>
      </c>
      <c r="D10" s="246">
        <v>11</v>
      </c>
      <c r="E10" s="276">
        <v>101616.81</v>
      </c>
      <c r="F10" s="98">
        <v>324385</v>
      </c>
      <c r="G10" s="237">
        <v>178813</v>
      </c>
      <c r="H10" s="98">
        <v>0</v>
      </c>
      <c r="I10" s="98">
        <v>3098811</v>
      </c>
      <c r="J10" s="54">
        <f t="shared" si="0"/>
        <v>3703625.81</v>
      </c>
      <c r="K10" s="103"/>
    </row>
    <row r="11" spans="1:12" x14ac:dyDescent="0.25">
      <c r="A11" s="53"/>
      <c r="B11" s="31" t="s">
        <v>18</v>
      </c>
      <c r="C11" s="43">
        <v>18275</v>
      </c>
      <c r="D11" s="246">
        <v>13</v>
      </c>
      <c r="E11" s="276">
        <v>104050.73</v>
      </c>
      <c r="F11" s="98">
        <v>13000</v>
      </c>
      <c r="G11" s="236">
        <v>0</v>
      </c>
      <c r="H11" s="98">
        <v>0</v>
      </c>
      <c r="I11" s="98">
        <v>0</v>
      </c>
      <c r="J11" s="54">
        <f t="shared" si="0"/>
        <v>117050.73</v>
      </c>
    </row>
    <row r="12" spans="1:12" x14ac:dyDescent="0.25">
      <c r="A12" s="53"/>
      <c r="B12" s="31" t="s">
        <v>19</v>
      </c>
      <c r="C12" s="43">
        <v>19575</v>
      </c>
      <c r="D12" s="246">
        <v>4</v>
      </c>
      <c r="E12" s="276">
        <v>32513.03</v>
      </c>
      <c r="F12" s="98">
        <v>6000</v>
      </c>
      <c r="G12" s="236">
        <v>0</v>
      </c>
      <c r="H12" s="98">
        <v>0</v>
      </c>
      <c r="I12" s="98">
        <v>0</v>
      </c>
      <c r="J12" s="54">
        <f t="shared" si="0"/>
        <v>38513.03</v>
      </c>
    </row>
    <row r="13" spans="1:12" x14ac:dyDescent="0.25">
      <c r="A13" s="53"/>
      <c r="B13" s="31" t="s">
        <v>1</v>
      </c>
      <c r="C13" s="43">
        <v>47015</v>
      </c>
      <c r="D13" s="246">
        <v>19</v>
      </c>
      <c r="E13" s="276">
        <v>132100.63</v>
      </c>
      <c r="F13" s="98">
        <v>13000</v>
      </c>
      <c r="G13" s="236">
        <v>0</v>
      </c>
      <c r="H13" s="98">
        <v>0</v>
      </c>
      <c r="I13" s="98"/>
      <c r="J13" s="54">
        <f t="shared" si="0"/>
        <v>145100.63</v>
      </c>
    </row>
    <row r="14" spans="1:12" x14ac:dyDescent="0.25">
      <c r="A14" s="53"/>
      <c r="B14" s="31" t="s">
        <v>20</v>
      </c>
      <c r="C14" s="43">
        <v>48015</v>
      </c>
      <c r="D14" s="246">
        <v>8</v>
      </c>
      <c r="E14" s="276">
        <v>64859.71</v>
      </c>
      <c r="F14" s="98">
        <v>13000</v>
      </c>
      <c r="G14" s="236">
        <v>0</v>
      </c>
      <c r="H14" s="98">
        <v>0</v>
      </c>
      <c r="I14" s="98">
        <v>0</v>
      </c>
      <c r="J14" s="54">
        <f>SUM(E14+F14+G14+H14+I14)</f>
        <v>77859.709999999992</v>
      </c>
    </row>
    <row r="15" spans="1:12" x14ac:dyDescent="0.25">
      <c r="A15" s="53"/>
      <c r="B15" s="31" t="s">
        <v>21</v>
      </c>
      <c r="C15" s="43">
        <v>65075</v>
      </c>
      <c r="D15" s="246">
        <v>7</v>
      </c>
      <c r="E15" s="242">
        <v>58553.26</v>
      </c>
      <c r="F15" s="98">
        <v>13000</v>
      </c>
      <c r="G15" s="236">
        <v>0</v>
      </c>
      <c r="H15" s="98">
        <v>0</v>
      </c>
      <c r="I15" s="98">
        <v>0</v>
      </c>
      <c r="J15" s="54">
        <f t="shared" si="0"/>
        <v>71553.260000000009</v>
      </c>
    </row>
    <row r="16" spans="1:12" x14ac:dyDescent="0.25">
      <c r="A16" s="53"/>
      <c r="B16" s="31" t="s">
        <v>22</v>
      </c>
      <c r="C16" s="43">
        <v>66080</v>
      </c>
      <c r="D16" s="246">
        <v>8</v>
      </c>
      <c r="E16" s="276">
        <v>74923.31</v>
      </c>
      <c r="F16" s="98">
        <v>16000</v>
      </c>
      <c r="G16" s="236">
        <v>0</v>
      </c>
      <c r="H16" s="98">
        <v>0</v>
      </c>
      <c r="I16" s="98">
        <v>0</v>
      </c>
      <c r="J16" s="54">
        <f t="shared" si="0"/>
        <v>90923.31</v>
      </c>
    </row>
    <row r="17" spans="1:15" x14ac:dyDescent="0.25">
      <c r="A17" s="53"/>
      <c r="B17" s="31" t="s">
        <v>23</v>
      </c>
      <c r="C17" s="43">
        <v>73024</v>
      </c>
      <c r="D17" s="246">
        <v>2</v>
      </c>
      <c r="E17" s="276">
        <v>18615.64</v>
      </c>
      <c r="F17" s="98">
        <v>7000</v>
      </c>
      <c r="G17" s="236">
        <v>0</v>
      </c>
      <c r="H17" s="98">
        <v>0</v>
      </c>
      <c r="I17" s="98">
        <v>0</v>
      </c>
      <c r="J17" s="54">
        <f t="shared" si="0"/>
        <v>25615.64</v>
      </c>
    </row>
    <row r="18" spans="1:15" x14ac:dyDescent="0.25">
      <c r="A18" s="53"/>
      <c r="B18" s="31" t="s">
        <v>24</v>
      </c>
      <c r="C18" s="43">
        <v>73900</v>
      </c>
      <c r="D18" s="246">
        <v>130</v>
      </c>
      <c r="E18" s="277">
        <v>1354242.33</v>
      </c>
      <c r="F18" s="98">
        <v>323541</v>
      </c>
      <c r="G18" s="237">
        <v>47000</v>
      </c>
      <c r="H18" s="98">
        <v>0</v>
      </c>
      <c r="I18" s="98">
        <v>60000</v>
      </c>
      <c r="J18" s="54">
        <f>SUM(E18+F18+G18+H18+I18)</f>
        <v>1784783.33</v>
      </c>
      <c r="K18" s="102"/>
      <c r="L18" s="52"/>
      <c r="M18" s="33"/>
      <c r="O18" s="3"/>
    </row>
    <row r="19" spans="1:15" x14ac:dyDescent="0.25">
      <c r="A19" s="53"/>
      <c r="B19" s="31" t="s">
        <v>25</v>
      </c>
      <c r="C19" s="43">
        <v>75571</v>
      </c>
      <c r="D19" s="246">
        <v>10</v>
      </c>
      <c r="E19" s="247">
        <v>90213.11</v>
      </c>
      <c r="F19" s="98">
        <v>15000</v>
      </c>
      <c r="G19" s="237">
        <v>7000</v>
      </c>
      <c r="H19" s="98">
        <v>0</v>
      </c>
      <c r="I19" s="98">
        <v>0</v>
      </c>
      <c r="J19" s="54">
        <f t="shared" si="0"/>
        <v>112213.11</v>
      </c>
      <c r="K19" s="103"/>
      <c r="O19" s="3"/>
    </row>
    <row r="20" spans="1:15" x14ac:dyDescent="0.25">
      <c r="A20" s="53"/>
      <c r="B20" s="31" t="s">
        <v>26</v>
      </c>
      <c r="C20" s="43">
        <v>75572</v>
      </c>
      <c r="D20" s="246">
        <v>8</v>
      </c>
      <c r="E20" s="247">
        <v>100000</v>
      </c>
      <c r="F20" s="98">
        <v>75000</v>
      </c>
      <c r="G20" s="237">
        <v>10000</v>
      </c>
      <c r="H20" s="98">
        <v>0</v>
      </c>
      <c r="I20" s="98">
        <v>15000</v>
      </c>
      <c r="J20" s="54">
        <f t="shared" si="0"/>
        <v>200000</v>
      </c>
      <c r="K20" s="102"/>
      <c r="L20" s="52"/>
      <c r="O20" s="2"/>
    </row>
    <row r="21" spans="1:15" x14ac:dyDescent="0.25">
      <c r="A21" s="53"/>
      <c r="B21" s="31" t="s">
        <v>27</v>
      </c>
      <c r="C21" s="43">
        <v>85015</v>
      </c>
      <c r="D21" s="246">
        <v>27</v>
      </c>
      <c r="E21" s="276">
        <v>197074.36</v>
      </c>
      <c r="F21" s="98">
        <v>18000</v>
      </c>
      <c r="G21" s="236">
        <v>0</v>
      </c>
      <c r="H21" s="98">
        <v>70000</v>
      </c>
      <c r="I21" s="98">
        <v>0</v>
      </c>
      <c r="J21" s="54">
        <f>SUM(E21+F21+G21+H21+I21)</f>
        <v>285074.36</v>
      </c>
    </row>
    <row r="22" spans="1:15" x14ac:dyDescent="0.25">
      <c r="A22" s="53"/>
      <c r="B22" s="31" t="s">
        <v>28</v>
      </c>
      <c r="C22" s="43">
        <v>92075</v>
      </c>
      <c r="D22" s="246">
        <v>7</v>
      </c>
      <c r="E22" s="276">
        <v>66409.13</v>
      </c>
      <c r="F22" s="98">
        <v>15000</v>
      </c>
      <c r="G22" s="240">
        <v>0</v>
      </c>
      <c r="H22" s="98">
        <v>0</v>
      </c>
      <c r="I22" s="98">
        <v>0</v>
      </c>
      <c r="J22" s="54">
        <f t="shared" si="0"/>
        <v>81409.13</v>
      </c>
    </row>
    <row r="23" spans="1:15" x14ac:dyDescent="0.25">
      <c r="A23" s="53"/>
      <c r="B23" s="31" t="s">
        <v>29</v>
      </c>
      <c r="C23" s="43" t="s">
        <v>30</v>
      </c>
      <c r="D23" s="246">
        <v>565</v>
      </c>
      <c r="E23" s="277">
        <v>5163206.03</v>
      </c>
      <c r="F23" s="98">
        <v>164773</v>
      </c>
      <c r="G23" s="98">
        <v>31500</v>
      </c>
      <c r="H23" s="98">
        <v>0</v>
      </c>
      <c r="I23" s="98">
        <v>34766</v>
      </c>
      <c r="J23" s="54">
        <f>SUM(E23+F23+G23+H23+I23)</f>
        <v>5394245.0300000003</v>
      </c>
      <c r="K23" s="102"/>
      <c r="L23" s="52"/>
      <c r="N23" s="3"/>
    </row>
    <row r="24" spans="1:15" ht="24" customHeight="1" x14ac:dyDescent="0.25">
      <c r="A24" s="55"/>
      <c r="B24" s="35" t="s">
        <v>31</v>
      </c>
      <c r="C24" s="44"/>
      <c r="D24" s="36">
        <f t="shared" ref="D24:J24" si="1">SUM(D4:D23)</f>
        <v>897</v>
      </c>
      <c r="E24" s="37">
        <f t="shared" si="1"/>
        <v>8449924</v>
      </c>
      <c r="F24" s="37">
        <f t="shared" si="1"/>
        <v>2540394</v>
      </c>
      <c r="G24" s="37">
        <f t="shared" si="1"/>
        <v>274313</v>
      </c>
      <c r="H24" s="37">
        <f t="shared" si="1"/>
        <v>276557</v>
      </c>
      <c r="I24" s="37">
        <f t="shared" si="1"/>
        <v>3208577</v>
      </c>
      <c r="J24" s="56">
        <f t="shared" si="1"/>
        <v>14749765</v>
      </c>
      <c r="K24" s="102"/>
      <c r="L24" s="52"/>
    </row>
    <row r="25" spans="1:15" ht="14.45" customHeight="1" x14ac:dyDescent="0.25">
      <c r="A25" s="191"/>
      <c r="B25" s="192"/>
      <c r="C25" s="193"/>
      <c r="D25" s="194"/>
      <c r="E25" s="195"/>
      <c r="F25" s="195"/>
      <c r="G25" s="195"/>
      <c r="H25" s="195"/>
      <c r="I25" s="195"/>
      <c r="J25" s="196"/>
      <c r="K25" s="102"/>
      <c r="L25" s="52"/>
    </row>
    <row r="26" spans="1:15" x14ac:dyDescent="0.25">
      <c r="A26" s="53" t="s">
        <v>11</v>
      </c>
      <c r="B26" s="31" t="s">
        <v>12</v>
      </c>
      <c r="C26" s="43">
        <v>16015</v>
      </c>
      <c r="D26" s="246">
        <v>21</v>
      </c>
      <c r="E26" s="32">
        <v>0</v>
      </c>
      <c r="F26" s="98">
        <v>80000</v>
      </c>
      <c r="G26" s="98">
        <v>0</v>
      </c>
      <c r="H26" s="98">
        <v>80000</v>
      </c>
      <c r="I26" s="98">
        <v>0</v>
      </c>
      <c r="J26" s="54">
        <f>SUM(E26+F26+G26+H26+I26)</f>
        <v>160000</v>
      </c>
    </row>
    <row r="27" spans="1:15" x14ac:dyDescent="0.25">
      <c r="A27" s="53"/>
      <c r="B27" s="31" t="s">
        <v>13</v>
      </c>
      <c r="C27" s="43">
        <v>16315</v>
      </c>
      <c r="D27" s="246">
        <v>25</v>
      </c>
      <c r="E27" s="32">
        <v>0</v>
      </c>
      <c r="F27" s="98">
        <v>30000</v>
      </c>
      <c r="G27" s="98">
        <v>0</v>
      </c>
      <c r="H27" s="98">
        <v>0</v>
      </c>
      <c r="I27" s="98">
        <v>0</v>
      </c>
      <c r="J27" s="54">
        <f t="shared" ref="J27:J45" si="2">SUM(E27+F27+G27+H27+I27)</f>
        <v>30000</v>
      </c>
    </row>
    <row r="28" spans="1:15" x14ac:dyDescent="0.25">
      <c r="A28" s="53"/>
      <c r="B28" s="31" t="s">
        <v>14</v>
      </c>
      <c r="C28" s="43">
        <v>16629</v>
      </c>
      <c r="D28" s="246">
        <v>8</v>
      </c>
      <c r="E28" s="32">
        <v>0</v>
      </c>
      <c r="F28" s="98">
        <v>0</v>
      </c>
      <c r="G28" s="98">
        <v>0</v>
      </c>
      <c r="H28" s="98">
        <v>0</v>
      </c>
      <c r="I28" s="98">
        <v>0</v>
      </c>
      <c r="J28" s="54">
        <f t="shared" si="2"/>
        <v>0</v>
      </c>
      <c r="N28" s="3"/>
    </row>
    <row r="29" spans="1:15" x14ac:dyDescent="0.25">
      <c r="A29" s="53"/>
      <c r="B29" s="31" t="s">
        <v>0</v>
      </c>
      <c r="C29" s="43">
        <v>16775</v>
      </c>
      <c r="D29" s="246">
        <v>4</v>
      </c>
      <c r="E29" s="32">
        <v>0</v>
      </c>
      <c r="F29" s="98">
        <v>0</v>
      </c>
      <c r="G29" s="98">
        <v>0</v>
      </c>
      <c r="H29" s="98">
        <v>0</v>
      </c>
      <c r="I29" s="98">
        <v>0</v>
      </c>
      <c r="J29" s="54">
        <f t="shared" si="2"/>
        <v>0</v>
      </c>
      <c r="N29" s="3"/>
    </row>
    <row r="30" spans="1:15" x14ac:dyDescent="0.25">
      <c r="A30" s="53"/>
      <c r="B30" s="31" t="s">
        <v>15</v>
      </c>
      <c r="C30" s="43">
        <v>16915</v>
      </c>
      <c r="D30" s="246">
        <v>0</v>
      </c>
      <c r="E30" s="32">
        <v>0</v>
      </c>
      <c r="F30" s="98">
        <v>0</v>
      </c>
      <c r="G30" s="98">
        <v>0</v>
      </c>
      <c r="H30" s="98">
        <v>0</v>
      </c>
      <c r="I30" s="98">
        <v>0</v>
      </c>
      <c r="J30" s="54">
        <f t="shared" si="2"/>
        <v>0</v>
      </c>
      <c r="N30" s="3"/>
    </row>
    <row r="31" spans="1:15" x14ac:dyDescent="0.25">
      <c r="A31" s="53"/>
      <c r="B31" s="31" t="s">
        <v>16</v>
      </c>
      <c r="C31" s="43">
        <v>17515</v>
      </c>
      <c r="D31" s="246">
        <v>20</v>
      </c>
      <c r="E31" s="32">
        <v>0</v>
      </c>
      <c r="F31" s="98">
        <v>46666</v>
      </c>
      <c r="G31" s="98">
        <v>0</v>
      </c>
      <c r="H31" s="98">
        <v>40000</v>
      </c>
      <c r="I31" s="98">
        <v>0</v>
      </c>
      <c r="J31" s="54">
        <f>SUM(E31+F31+G31+H31+I31)</f>
        <v>86666</v>
      </c>
      <c r="N31" s="3"/>
    </row>
    <row r="32" spans="1:15" x14ac:dyDescent="0.25">
      <c r="A32" s="53"/>
      <c r="B32" s="31" t="s">
        <v>17</v>
      </c>
      <c r="C32" s="43">
        <v>18015</v>
      </c>
      <c r="D32" s="246">
        <v>11</v>
      </c>
      <c r="E32" s="32">
        <v>0</v>
      </c>
      <c r="F32" s="98">
        <v>50000</v>
      </c>
      <c r="G32" s="98">
        <v>0</v>
      </c>
      <c r="H32" s="98">
        <v>0</v>
      </c>
      <c r="I32" s="98">
        <v>700000</v>
      </c>
      <c r="J32" s="54">
        <f>SUM(E32+F32+G32+H32+I32)</f>
        <v>750000</v>
      </c>
      <c r="N32" s="3"/>
    </row>
    <row r="33" spans="1:14" x14ac:dyDescent="0.25">
      <c r="A33" s="53"/>
      <c r="B33" s="31" t="s">
        <v>18</v>
      </c>
      <c r="C33" s="43">
        <v>18275</v>
      </c>
      <c r="D33" s="246">
        <v>13</v>
      </c>
      <c r="E33" s="32">
        <v>0</v>
      </c>
      <c r="F33" s="98">
        <v>0</v>
      </c>
      <c r="G33" s="98">
        <v>0</v>
      </c>
      <c r="H33" s="98">
        <v>0</v>
      </c>
      <c r="I33" s="98">
        <v>0</v>
      </c>
      <c r="J33" s="54">
        <f t="shared" si="2"/>
        <v>0</v>
      </c>
      <c r="N33" s="3"/>
    </row>
    <row r="34" spans="1:14" x14ac:dyDescent="0.25">
      <c r="A34" s="53"/>
      <c r="B34" s="31" t="s">
        <v>19</v>
      </c>
      <c r="C34" s="43">
        <v>19575</v>
      </c>
      <c r="D34" s="246">
        <v>4</v>
      </c>
      <c r="E34" s="32">
        <v>0</v>
      </c>
      <c r="F34" s="98">
        <v>0</v>
      </c>
      <c r="G34" s="98">
        <v>0</v>
      </c>
      <c r="H34" s="98">
        <v>0</v>
      </c>
      <c r="I34" s="98">
        <v>0</v>
      </c>
      <c r="J34" s="54">
        <f t="shared" si="2"/>
        <v>0</v>
      </c>
      <c r="N34" s="3"/>
    </row>
    <row r="35" spans="1:14" x14ac:dyDescent="0.25">
      <c r="A35" s="53"/>
      <c r="B35" s="31" t="s">
        <v>1</v>
      </c>
      <c r="C35" s="43">
        <v>47015</v>
      </c>
      <c r="D35" s="246">
        <v>19</v>
      </c>
      <c r="E35" s="32">
        <v>0</v>
      </c>
      <c r="F35" s="98">
        <v>0</v>
      </c>
      <c r="G35" s="98">
        <v>0</v>
      </c>
      <c r="H35" s="98">
        <v>0</v>
      </c>
      <c r="I35" s="98">
        <v>0</v>
      </c>
      <c r="J35" s="54">
        <f t="shared" si="2"/>
        <v>0</v>
      </c>
    </row>
    <row r="36" spans="1:14" x14ac:dyDescent="0.25">
      <c r="A36" s="53"/>
      <c r="B36" s="31" t="s">
        <v>20</v>
      </c>
      <c r="C36" s="43">
        <v>48015</v>
      </c>
      <c r="D36" s="246">
        <v>8</v>
      </c>
      <c r="E36" s="32">
        <v>0</v>
      </c>
      <c r="F36" s="98">
        <v>0</v>
      </c>
      <c r="G36" s="98">
        <v>0</v>
      </c>
      <c r="H36" s="98">
        <v>0</v>
      </c>
      <c r="I36" s="98">
        <v>0</v>
      </c>
      <c r="J36" s="54">
        <f t="shared" si="2"/>
        <v>0</v>
      </c>
    </row>
    <row r="37" spans="1:14" x14ac:dyDescent="0.25">
      <c r="A37" s="53"/>
      <c r="B37" s="31" t="s">
        <v>21</v>
      </c>
      <c r="C37" s="43">
        <v>65075</v>
      </c>
      <c r="D37" s="246">
        <v>7</v>
      </c>
      <c r="E37" s="32">
        <v>0</v>
      </c>
      <c r="F37" s="98">
        <v>0</v>
      </c>
      <c r="G37" s="98">
        <v>0</v>
      </c>
      <c r="H37" s="98">
        <v>0</v>
      </c>
      <c r="I37" s="98">
        <v>0</v>
      </c>
      <c r="J37" s="54">
        <f t="shared" si="2"/>
        <v>0</v>
      </c>
    </row>
    <row r="38" spans="1:14" x14ac:dyDescent="0.25">
      <c r="A38" s="53"/>
      <c r="B38" s="31" t="s">
        <v>22</v>
      </c>
      <c r="C38" s="43">
        <v>66080</v>
      </c>
      <c r="D38" s="246">
        <v>8</v>
      </c>
      <c r="E38" s="32">
        <v>0</v>
      </c>
      <c r="F38" s="98">
        <v>0</v>
      </c>
      <c r="G38" s="98">
        <v>0</v>
      </c>
      <c r="H38" s="98">
        <v>0</v>
      </c>
      <c r="I38" s="98">
        <v>0</v>
      </c>
      <c r="J38" s="54">
        <f t="shared" si="2"/>
        <v>0</v>
      </c>
    </row>
    <row r="39" spans="1:14" x14ac:dyDescent="0.25">
      <c r="A39" s="53"/>
      <c r="B39" s="31" t="s">
        <v>23</v>
      </c>
      <c r="C39" s="43">
        <v>73024</v>
      </c>
      <c r="D39" s="246">
        <v>2</v>
      </c>
      <c r="E39" s="32">
        <v>0</v>
      </c>
      <c r="F39" s="98">
        <v>0</v>
      </c>
      <c r="G39" s="98">
        <v>0</v>
      </c>
      <c r="H39" s="98">
        <v>0</v>
      </c>
      <c r="I39" s="98">
        <v>0</v>
      </c>
      <c r="J39" s="54">
        <f t="shared" si="2"/>
        <v>0</v>
      </c>
    </row>
    <row r="40" spans="1:14" x14ac:dyDescent="0.25">
      <c r="A40" s="53"/>
      <c r="B40" s="31" t="s">
        <v>24</v>
      </c>
      <c r="C40" s="43">
        <v>73900</v>
      </c>
      <c r="D40" s="246">
        <v>130</v>
      </c>
      <c r="E40" s="32">
        <v>0</v>
      </c>
      <c r="F40" s="98">
        <v>0</v>
      </c>
      <c r="G40" s="98">
        <v>0</v>
      </c>
      <c r="H40" s="98">
        <v>0</v>
      </c>
      <c r="I40" s="98">
        <v>20000</v>
      </c>
      <c r="J40" s="54">
        <f t="shared" si="2"/>
        <v>20000</v>
      </c>
    </row>
    <row r="41" spans="1:14" x14ac:dyDescent="0.25">
      <c r="A41" s="53"/>
      <c r="B41" s="31" t="s">
        <v>25</v>
      </c>
      <c r="C41" s="43">
        <v>75571</v>
      </c>
      <c r="D41" s="246">
        <v>10</v>
      </c>
      <c r="E41" s="32">
        <v>0</v>
      </c>
      <c r="F41" s="98">
        <v>0</v>
      </c>
      <c r="G41" s="98">
        <v>0</v>
      </c>
      <c r="H41" s="98">
        <v>0</v>
      </c>
      <c r="I41" s="98">
        <v>0</v>
      </c>
      <c r="J41" s="54">
        <f t="shared" si="2"/>
        <v>0</v>
      </c>
    </row>
    <row r="42" spans="1:14" x14ac:dyDescent="0.25">
      <c r="A42" s="53"/>
      <c r="B42" s="31" t="s">
        <v>26</v>
      </c>
      <c r="C42" s="43">
        <v>75572</v>
      </c>
      <c r="D42" s="246">
        <v>8</v>
      </c>
      <c r="E42" s="32">
        <v>0</v>
      </c>
      <c r="F42" s="98">
        <v>0</v>
      </c>
      <c r="G42" s="98">
        <v>0</v>
      </c>
      <c r="H42" s="98">
        <v>0</v>
      </c>
      <c r="I42" s="98">
        <v>0</v>
      </c>
      <c r="J42" s="54">
        <f t="shared" si="2"/>
        <v>0</v>
      </c>
    </row>
    <row r="43" spans="1:14" x14ac:dyDescent="0.25">
      <c r="A43" s="53"/>
      <c r="B43" s="31" t="s">
        <v>27</v>
      </c>
      <c r="C43" s="43">
        <v>85015</v>
      </c>
      <c r="D43" s="246">
        <v>27</v>
      </c>
      <c r="E43" s="32">
        <v>0</v>
      </c>
      <c r="F43" s="98">
        <v>0</v>
      </c>
      <c r="G43" s="98">
        <v>0</v>
      </c>
      <c r="H43" s="98">
        <v>0</v>
      </c>
      <c r="I43" s="98">
        <v>0</v>
      </c>
      <c r="J43" s="54">
        <f t="shared" si="2"/>
        <v>0</v>
      </c>
    </row>
    <row r="44" spans="1:14" x14ac:dyDescent="0.25">
      <c r="A44" s="53"/>
      <c r="B44" s="31" t="s">
        <v>28</v>
      </c>
      <c r="C44" s="43">
        <v>92075</v>
      </c>
      <c r="D44" s="246">
        <v>7</v>
      </c>
      <c r="E44" s="32">
        <v>0</v>
      </c>
      <c r="F44" s="98">
        <v>10000</v>
      </c>
      <c r="G44" s="98">
        <v>0</v>
      </c>
      <c r="H44" s="98">
        <v>0</v>
      </c>
      <c r="I44" s="98">
        <v>0</v>
      </c>
      <c r="J44" s="54">
        <f t="shared" si="2"/>
        <v>10000</v>
      </c>
    </row>
    <row r="45" spans="1:14" x14ac:dyDescent="0.25">
      <c r="A45" s="53"/>
      <c r="B45" s="31" t="s">
        <v>29</v>
      </c>
      <c r="C45" s="43" t="s">
        <v>30</v>
      </c>
      <c r="D45" s="246">
        <v>565</v>
      </c>
      <c r="E45" s="32">
        <v>0</v>
      </c>
      <c r="F45" s="98">
        <v>0</v>
      </c>
      <c r="G45" s="98">
        <v>0</v>
      </c>
      <c r="H45" s="98">
        <v>0</v>
      </c>
      <c r="I45" s="98">
        <v>0</v>
      </c>
      <c r="J45" s="54">
        <f t="shared" si="2"/>
        <v>0</v>
      </c>
    </row>
    <row r="46" spans="1:14" ht="24" customHeight="1" x14ac:dyDescent="0.25">
      <c r="A46" s="55"/>
      <c r="B46" s="34" t="s">
        <v>32</v>
      </c>
      <c r="C46" s="44"/>
      <c r="D46" s="36">
        <f>SUM(D26:D45)</f>
        <v>897</v>
      </c>
      <c r="E46" s="37">
        <v>0</v>
      </c>
      <c r="F46" s="37">
        <f>SUM(F26:F45)</f>
        <v>216666</v>
      </c>
      <c r="G46" s="37">
        <f>SUM(G26:G45)</f>
        <v>0</v>
      </c>
      <c r="H46" s="37">
        <f>SUM(H26:H45)</f>
        <v>120000</v>
      </c>
      <c r="I46" s="37">
        <f>SUM(I26:I45)</f>
        <v>720000</v>
      </c>
      <c r="J46" s="56">
        <f>SUM(J26:J45)</f>
        <v>1056666</v>
      </c>
      <c r="K46" s="102"/>
      <c r="L46" s="52"/>
    </row>
    <row r="47" spans="1:14" ht="12" customHeight="1" x14ac:dyDescent="0.25">
      <c r="A47" s="191"/>
      <c r="B47" s="197"/>
      <c r="C47" s="193"/>
      <c r="D47" s="194"/>
      <c r="E47" s="195"/>
      <c r="F47" s="195"/>
      <c r="G47" s="195"/>
      <c r="H47" s="195"/>
      <c r="I47" s="195"/>
      <c r="J47" s="196"/>
      <c r="K47" s="102"/>
      <c r="L47" s="52"/>
    </row>
    <row r="48" spans="1:14" x14ac:dyDescent="0.25">
      <c r="A48" s="53" t="s">
        <v>11</v>
      </c>
      <c r="B48" s="31" t="s">
        <v>12</v>
      </c>
      <c r="C48" s="97">
        <v>16015</v>
      </c>
      <c r="D48" s="246">
        <v>21</v>
      </c>
      <c r="E48" s="275">
        <v>204404.26</v>
      </c>
      <c r="F48" s="237">
        <v>553381</v>
      </c>
      <c r="G48" s="236">
        <v>0</v>
      </c>
      <c r="H48" s="237">
        <v>146900</v>
      </c>
      <c r="I48" s="236">
        <v>0</v>
      </c>
      <c r="J48" s="244">
        <f t="shared" ref="J48:J53" si="3">SUM(E48:I48)</f>
        <v>904685.26</v>
      </c>
    </row>
    <row r="49" spans="1:10" x14ac:dyDescent="0.25">
      <c r="A49" s="53"/>
      <c r="B49" s="31" t="s">
        <v>13</v>
      </c>
      <c r="C49" s="97">
        <v>16315</v>
      </c>
      <c r="D49" s="246">
        <v>25</v>
      </c>
      <c r="E49" s="276">
        <v>175631.12</v>
      </c>
      <c r="F49" s="237">
        <v>90000</v>
      </c>
      <c r="G49" s="236">
        <v>0</v>
      </c>
      <c r="H49" s="236">
        <v>0</v>
      </c>
      <c r="I49" s="236">
        <v>0</v>
      </c>
      <c r="J49" s="237">
        <f t="shared" si="3"/>
        <v>265631.12</v>
      </c>
    </row>
    <row r="50" spans="1:10" x14ac:dyDescent="0.25">
      <c r="A50" s="53"/>
      <c r="B50" s="31" t="s">
        <v>14</v>
      </c>
      <c r="C50" s="97">
        <v>16629</v>
      </c>
      <c r="D50" s="246">
        <v>8</v>
      </c>
      <c r="E50" s="276">
        <v>77426.59</v>
      </c>
      <c r="F50" s="237">
        <v>12000</v>
      </c>
      <c r="G50" s="236">
        <v>0</v>
      </c>
      <c r="H50" s="236">
        <v>0</v>
      </c>
      <c r="I50" s="236">
        <v>0</v>
      </c>
      <c r="J50" s="237">
        <f t="shared" si="3"/>
        <v>89426.59</v>
      </c>
    </row>
    <row r="51" spans="1:10" x14ac:dyDescent="0.25">
      <c r="A51" s="53"/>
      <c r="B51" s="31" t="s">
        <v>0</v>
      </c>
      <c r="C51" s="97">
        <v>16775</v>
      </c>
      <c r="D51" s="246">
        <v>4</v>
      </c>
      <c r="E51" s="276">
        <v>35892.239999999998</v>
      </c>
      <c r="F51" s="237">
        <v>1000</v>
      </c>
      <c r="G51" s="236">
        <v>0</v>
      </c>
      <c r="H51" s="236">
        <v>0</v>
      </c>
      <c r="I51" s="236">
        <v>0</v>
      </c>
      <c r="J51" s="237">
        <f t="shared" si="3"/>
        <v>36892.239999999998</v>
      </c>
    </row>
    <row r="52" spans="1:10" x14ac:dyDescent="0.25">
      <c r="A52" s="53"/>
      <c r="B52" s="31" t="s">
        <v>15</v>
      </c>
      <c r="C52" s="97">
        <v>16915</v>
      </c>
      <c r="D52" s="246">
        <v>0</v>
      </c>
      <c r="E52" s="276">
        <v>241984.2</v>
      </c>
      <c r="F52" s="237">
        <v>14000</v>
      </c>
      <c r="G52" s="236">
        <v>0</v>
      </c>
      <c r="H52" s="236">
        <v>0</v>
      </c>
      <c r="I52" s="236">
        <v>0</v>
      </c>
      <c r="J52" s="237">
        <f t="shared" si="3"/>
        <v>255984.2</v>
      </c>
    </row>
    <row r="53" spans="1:10" x14ac:dyDescent="0.25">
      <c r="A53" s="53"/>
      <c r="B53" s="31" t="s">
        <v>16</v>
      </c>
      <c r="C53" s="97">
        <v>17515</v>
      </c>
      <c r="D53" s="246">
        <v>20</v>
      </c>
      <c r="E53" s="276">
        <v>156207.51</v>
      </c>
      <c r="F53" s="237">
        <v>923786</v>
      </c>
      <c r="G53" s="236">
        <v>0</v>
      </c>
      <c r="H53" s="237">
        <v>150000</v>
      </c>
      <c r="I53" s="236">
        <v>0</v>
      </c>
      <c r="J53" s="237">
        <f t="shared" si="3"/>
        <v>1229993.51</v>
      </c>
    </row>
    <row r="54" spans="1:10" x14ac:dyDescent="0.25">
      <c r="A54" s="53"/>
      <c r="B54" s="31" t="s">
        <v>17</v>
      </c>
      <c r="C54" s="97">
        <v>18015</v>
      </c>
      <c r="D54" s="246">
        <v>11</v>
      </c>
      <c r="E54" s="276">
        <v>101616.81</v>
      </c>
      <c r="F54" s="237">
        <v>398078</v>
      </c>
      <c r="G54" s="237">
        <v>178813</v>
      </c>
      <c r="H54" s="236">
        <v>0</v>
      </c>
      <c r="I54" s="237">
        <f>I10+I32</f>
        <v>3798811</v>
      </c>
      <c r="J54" s="239">
        <f t="shared" ref="J54:J60" si="4">SUM(E54:I54)</f>
        <v>4477318.8100000005</v>
      </c>
    </row>
    <row r="55" spans="1:10" x14ac:dyDescent="0.25">
      <c r="A55" s="53"/>
      <c r="B55" s="31" t="s">
        <v>18</v>
      </c>
      <c r="C55" s="97">
        <v>18275</v>
      </c>
      <c r="D55" s="246">
        <v>13</v>
      </c>
      <c r="E55" s="276">
        <v>104050.73</v>
      </c>
      <c r="F55" s="237">
        <v>13000</v>
      </c>
      <c r="G55" s="236">
        <v>0</v>
      </c>
      <c r="H55" s="236">
        <v>0</v>
      </c>
      <c r="I55" s="236">
        <v>0</v>
      </c>
      <c r="J55" s="237">
        <f t="shared" si="4"/>
        <v>117050.73</v>
      </c>
    </row>
    <row r="56" spans="1:10" x14ac:dyDescent="0.25">
      <c r="A56" s="53"/>
      <c r="B56" s="31" t="s">
        <v>19</v>
      </c>
      <c r="C56" s="97">
        <v>19575</v>
      </c>
      <c r="D56" s="246">
        <v>4</v>
      </c>
      <c r="E56" s="276">
        <v>32513.03</v>
      </c>
      <c r="F56" s="237">
        <v>6000</v>
      </c>
      <c r="G56" s="236">
        <v>0</v>
      </c>
      <c r="H56" s="236">
        <v>0</v>
      </c>
      <c r="I56" s="236">
        <v>0</v>
      </c>
      <c r="J56" s="237">
        <f t="shared" si="4"/>
        <v>38513.03</v>
      </c>
    </row>
    <row r="57" spans="1:10" x14ac:dyDescent="0.25">
      <c r="A57" s="53"/>
      <c r="B57" s="31" t="s">
        <v>1</v>
      </c>
      <c r="C57" s="97">
        <v>47015</v>
      </c>
      <c r="D57" s="246">
        <v>19</v>
      </c>
      <c r="E57" s="276">
        <v>132100.63</v>
      </c>
      <c r="F57" s="237">
        <v>13000</v>
      </c>
      <c r="G57" s="236">
        <v>0</v>
      </c>
      <c r="H57" s="236">
        <v>0</v>
      </c>
      <c r="I57" s="238">
        <v>0</v>
      </c>
      <c r="J57" s="237">
        <f t="shared" si="4"/>
        <v>145100.63</v>
      </c>
    </row>
    <row r="58" spans="1:10" x14ac:dyDescent="0.25">
      <c r="A58" s="53"/>
      <c r="B58" s="31" t="s">
        <v>20</v>
      </c>
      <c r="C58" s="97">
        <v>48015</v>
      </c>
      <c r="D58" s="246">
        <v>8</v>
      </c>
      <c r="E58" s="276">
        <v>64859.71</v>
      </c>
      <c r="F58" s="237">
        <v>13000</v>
      </c>
      <c r="G58" s="236">
        <v>0</v>
      </c>
      <c r="H58" s="236">
        <v>0</v>
      </c>
      <c r="I58" s="236">
        <v>0</v>
      </c>
      <c r="J58" s="237">
        <f t="shared" si="4"/>
        <v>77859.709999999992</v>
      </c>
    </row>
    <row r="59" spans="1:10" x14ac:dyDescent="0.25">
      <c r="A59" s="53"/>
      <c r="B59" s="31" t="s">
        <v>21</v>
      </c>
      <c r="C59" s="97">
        <v>65075</v>
      </c>
      <c r="D59" s="246">
        <v>7</v>
      </c>
      <c r="E59" s="242">
        <v>58553.26</v>
      </c>
      <c r="F59" s="238">
        <v>13000</v>
      </c>
      <c r="G59" s="236">
        <v>0</v>
      </c>
      <c r="H59" s="236">
        <v>0</v>
      </c>
      <c r="I59" s="236">
        <v>0</v>
      </c>
      <c r="J59" s="237">
        <f t="shared" si="4"/>
        <v>71553.260000000009</v>
      </c>
    </row>
    <row r="60" spans="1:10" x14ac:dyDescent="0.25">
      <c r="A60" s="53"/>
      <c r="B60" s="31" t="s">
        <v>22</v>
      </c>
      <c r="C60" s="97">
        <v>66080</v>
      </c>
      <c r="D60" s="246">
        <v>8</v>
      </c>
      <c r="E60" s="276">
        <v>74923.31</v>
      </c>
      <c r="F60" s="237">
        <v>16000</v>
      </c>
      <c r="G60" s="236">
        <v>0</v>
      </c>
      <c r="H60" s="236">
        <v>0</v>
      </c>
      <c r="I60" s="236">
        <v>0</v>
      </c>
      <c r="J60" s="237">
        <f t="shared" si="4"/>
        <v>90923.31</v>
      </c>
    </row>
    <row r="61" spans="1:10" x14ac:dyDescent="0.25">
      <c r="A61" s="53"/>
      <c r="B61" s="31" t="s">
        <v>23</v>
      </c>
      <c r="C61" s="97">
        <v>73024</v>
      </c>
      <c r="D61" s="246">
        <v>2</v>
      </c>
      <c r="E61" s="276">
        <v>18615.64</v>
      </c>
      <c r="F61" s="237">
        <v>7000</v>
      </c>
      <c r="G61" s="236">
        <v>0</v>
      </c>
      <c r="H61" s="236">
        <v>0</v>
      </c>
      <c r="I61" s="236">
        <v>0</v>
      </c>
      <c r="J61" s="237">
        <f t="shared" ref="J61:J66" si="5">SUM(E61:I61)</f>
        <v>25615.64</v>
      </c>
    </row>
    <row r="62" spans="1:10" x14ac:dyDescent="0.25">
      <c r="A62" s="53"/>
      <c r="B62" s="31" t="s">
        <v>24</v>
      </c>
      <c r="C62" s="97">
        <v>73900</v>
      </c>
      <c r="D62" s="246">
        <v>130</v>
      </c>
      <c r="E62" s="277">
        <v>1354242.33</v>
      </c>
      <c r="F62" s="237">
        <v>395365</v>
      </c>
      <c r="G62" s="237">
        <v>47000</v>
      </c>
      <c r="H62" s="236">
        <v>0</v>
      </c>
      <c r="I62" s="237">
        <f>I18+I40</f>
        <v>80000</v>
      </c>
      <c r="J62" s="239">
        <f t="shared" si="5"/>
        <v>1876607.33</v>
      </c>
    </row>
    <row r="63" spans="1:10" x14ac:dyDescent="0.25">
      <c r="A63" s="53"/>
      <c r="B63" s="31" t="s">
        <v>25</v>
      </c>
      <c r="C63" s="97">
        <v>75571</v>
      </c>
      <c r="D63" s="246">
        <v>10</v>
      </c>
      <c r="E63" s="247">
        <v>90213.11</v>
      </c>
      <c r="F63" s="237">
        <v>15000</v>
      </c>
      <c r="G63" s="237">
        <v>7000</v>
      </c>
      <c r="H63" s="236">
        <v>0</v>
      </c>
      <c r="I63" s="238">
        <v>0</v>
      </c>
      <c r="J63" s="237">
        <f t="shared" si="5"/>
        <v>112213.11</v>
      </c>
    </row>
    <row r="64" spans="1:10" x14ac:dyDescent="0.25">
      <c r="A64" s="53"/>
      <c r="B64" s="31" t="s">
        <v>26</v>
      </c>
      <c r="C64" s="97">
        <v>75572</v>
      </c>
      <c r="D64" s="246">
        <v>8</v>
      </c>
      <c r="E64" s="247">
        <v>100000</v>
      </c>
      <c r="F64" s="237">
        <v>75000</v>
      </c>
      <c r="G64" s="237">
        <v>10000</v>
      </c>
      <c r="H64" s="236">
        <v>0</v>
      </c>
      <c r="I64" s="237">
        <v>15000</v>
      </c>
      <c r="J64" s="237">
        <f t="shared" si="5"/>
        <v>200000</v>
      </c>
    </row>
    <row r="65" spans="1:20" x14ac:dyDescent="0.25">
      <c r="A65" s="53"/>
      <c r="B65" s="31" t="s">
        <v>27</v>
      </c>
      <c r="C65" s="97">
        <v>85015</v>
      </c>
      <c r="D65" s="246">
        <v>27</v>
      </c>
      <c r="E65" s="276">
        <v>197074.36</v>
      </c>
      <c r="F65" s="237">
        <v>18000</v>
      </c>
      <c r="G65" s="236">
        <v>0</v>
      </c>
      <c r="H65" s="237">
        <v>100000</v>
      </c>
      <c r="I65" s="236">
        <v>0</v>
      </c>
      <c r="J65" s="237">
        <f t="shared" si="5"/>
        <v>315074.36</v>
      </c>
    </row>
    <row r="66" spans="1:20" x14ac:dyDescent="0.25">
      <c r="A66" s="53"/>
      <c r="B66" s="31" t="s">
        <v>28</v>
      </c>
      <c r="C66" s="97">
        <v>92075</v>
      </c>
      <c r="D66" s="246">
        <v>7</v>
      </c>
      <c r="E66" s="276">
        <v>66409.13</v>
      </c>
      <c r="F66" s="239">
        <v>15000</v>
      </c>
      <c r="G66" s="240">
        <v>0</v>
      </c>
      <c r="H66" s="240">
        <v>0</v>
      </c>
      <c r="I66" s="240">
        <v>0</v>
      </c>
      <c r="J66" s="239">
        <f t="shared" si="5"/>
        <v>81409.13</v>
      </c>
    </row>
    <row r="67" spans="1:20" ht="16.5" thickBot="1" x14ac:dyDescent="0.3">
      <c r="A67" s="53"/>
      <c r="B67" s="31" t="s">
        <v>33</v>
      </c>
      <c r="C67" s="97" t="s">
        <v>30</v>
      </c>
      <c r="D67" s="246">
        <v>565</v>
      </c>
      <c r="E67" s="277">
        <v>5163206.03</v>
      </c>
      <c r="F67" s="98">
        <v>165450</v>
      </c>
      <c r="G67" s="98">
        <v>31500</v>
      </c>
      <c r="H67" s="98">
        <v>0</v>
      </c>
      <c r="I67" s="98">
        <v>34216</v>
      </c>
      <c r="J67" s="99">
        <v>5119565</v>
      </c>
    </row>
    <row r="68" spans="1:20" s="45" customFormat="1" ht="22.5" customHeight="1" thickBot="1" x14ac:dyDescent="0.3">
      <c r="A68" s="198" t="s">
        <v>34</v>
      </c>
      <c r="B68" s="199"/>
      <c r="C68" s="200"/>
      <c r="D68" s="201">
        <f t="shared" ref="D68" si="6">SUM(D48:D67)</f>
        <v>897</v>
      </c>
      <c r="E68" s="202">
        <f t="shared" ref="E68:I68" si="7">E24+E46</f>
        <v>8449924</v>
      </c>
      <c r="F68" s="202">
        <f t="shared" si="7"/>
        <v>2757060</v>
      </c>
      <c r="G68" s="202">
        <f t="shared" si="7"/>
        <v>274313</v>
      </c>
      <c r="H68" s="202">
        <f>H24+H46</f>
        <v>396557</v>
      </c>
      <c r="I68" s="202">
        <f t="shared" si="7"/>
        <v>3928577</v>
      </c>
      <c r="J68" s="203">
        <f>E68+F68+G68+H68+I68</f>
        <v>15806431</v>
      </c>
      <c r="K68" s="161"/>
      <c r="L68" s="52"/>
      <c r="S68" s="46"/>
      <c r="T68" s="46"/>
    </row>
    <row r="69" spans="1:20" x14ac:dyDescent="0.25">
      <c r="E69" s="38"/>
      <c r="F69" s="39"/>
      <c r="G69" s="40"/>
      <c r="H69" s="38"/>
      <c r="I69" s="38"/>
      <c r="J69" s="38"/>
    </row>
    <row r="70" spans="1:20" x14ac:dyDescent="0.25">
      <c r="A70" s="51"/>
      <c r="C70" s="1"/>
      <c r="E70" s="111"/>
      <c r="F70" s="111"/>
      <c r="G70" s="111"/>
      <c r="H70" s="112"/>
      <c r="I70" s="112"/>
      <c r="J70" s="111"/>
      <c r="K70" s="1"/>
      <c r="L70" s="1"/>
      <c r="S70" s="1"/>
      <c r="T70" s="1"/>
    </row>
    <row r="71" spans="1:20" ht="15" x14ac:dyDescent="0.25">
      <c r="A71" s="51"/>
      <c r="C71" s="1"/>
      <c r="E71" s="1"/>
      <c r="F71" s="1"/>
      <c r="G71" s="1"/>
      <c r="H71" s="3"/>
      <c r="I71" s="3"/>
      <c r="J71" s="1"/>
      <c r="K71" s="1"/>
      <c r="L71" s="1"/>
      <c r="S71" s="1"/>
      <c r="T71" s="1"/>
    </row>
    <row r="72" spans="1:20" ht="15" x14ac:dyDescent="0.25">
      <c r="A72" s="51"/>
      <c r="C72" s="1"/>
      <c r="E72" s="1"/>
      <c r="F72" s="1"/>
      <c r="G72" s="1"/>
      <c r="H72" s="3"/>
      <c r="I72" s="3"/>
      <c r="J72" s="1"/>
      <c r="K72" s="1"/>
      <c r="L72" s="1"/>
      <c r="S72" s="1"/>
      <c r="T72" s="1"/>
    </row>
    <row r="73" spans="1:20" ht="15" x14ac:dyDescent="0.25">
      <c r="A73" s="51"/>
      <c r="C73" s="1"/>
      <c r="E73" s="1"/>
      <c r="F73" s="1"/>
      <c r="G73" s="1"/>
      <c r="H73" s="3"/>
      <c r="I73" s="3"/>
      <c r="J73" s="1"/>
      <c r="K73" s="1"/>
      <c r="L73" s="1"/>
      <c r="S73" s="1"/>
      <c r="T73" s="1"/>
    </row>
    <row r="74" spans="1:20" ht="15" x14ac:dyDescent="0.25">
      <c r="A74" s="51"/>
      <c r="C74" s="1"/>
      <c r="E74" s="1"/>
      <c r="F74" s="1"/>
      <c r="G74" s="3"/>
      <c r="H74" s="3"/>
      <c r="I74" s="1"/>
      <c r="J74" s="1"/>
      <c r="K74" s="1"/>
      <c r="L74" s="1"/>
      <c r="S74" s="1"/>
      <c r="T74" s="1"/>
    </row>
    <row r="75" spans="1:20" ht="15" x14ac:dyDescent="0.25">
      <c r="A75" s="51"/>
      <c r="C75" s="1"/>
      <c r="E75" s="1"/>
      <c r="F75" s="1"/>
      <c r="G75" s="3"/>
      <c r="H75" s="3"/>
      <c r="I75" s="1"/>
      <c r="J75" s="1"/>
      <c r="K75" s="1"/>
      <c r="L75" s="1"/>
      <c r="S75" s="1"/>
      <c r="T75" s="1"/>
    </row>
    <row r="76" spans="1:20" ht="15" x14ac:dyDescent="0.25">
      <c r="A76" s="51"/>
      <c r="C76" s="1"/>
      <c r="E76" s="1"/>
      <c r="F76" s="1"/>
      <c r="G76" s="3"/>
      <c r="H76" s="3"/>
      <c r="I76" s="1"/>
      <c r="J76" s="1"/>
      <c r="K76" s="1"/>
      <c r="L76" s="1"/>
      <c r="S76" s="1"/>
      <c r="T76" s="1"/>
    </row>
    <row r="77" spans="1:20" ht="15" x14ac:dyDescent="0.25">
      <c r="A77" s="51"/>
      <c r="C77" s="1"/>
      <c r="E77" s="1"/>
      <c r="F77" s="1"/>
      <c r="G77" s="3"/>
      <c r="H77" s="3"/>
      <c r="I77" s="1"/>
      <c r="J77" s="1"/>
      <c r="K77" s="1"/>
      <c r="L77" s="1"/>
      <c r="S77" s="1"/>
      <c r="T77" s="1"/>
    </row>
    <row r="78" spans="1:20" ht="15" x14ac:dyDescent="0.25">
      <c r="A78" s="51"/>
      <c r="C78" s="1"/>
      <c r="E78" s="1"/>
      <c r="F78" s="1"/>
      <c r="G78" s="3"/>
      <c r="H78" s="3"/>
      <c r="I78" s="1"/>
      <c r="J78" s="1"/>
      <c r="K78" s="1"/>
      <c r="L78" s="1"/>
      <c r="S78" s="1"/>
      <c r="T78" s="1"/>
    </row>
    <row r="79" spans="1:20" ht="15" x14ac:dyDescent="0.25">
      <c r="A79" s="51"/>
      <c r="C79" s="1"/>
      <c r="E79" s="1"/>
      <c r="F79" s="1"/>
      <c r="G79" s="3"/>
      <c r="H79" s="3"/>
      <c r="I79" s="1"/>
      <c r="J79" s="1"/>
      <c r="K79" s="1"/>
      <c r="L79" s="1"/>
      <c r="S79" s="1"/>
      <c r="T79" s="1"/>
    </row>
    <row r="80" spans="1:20" ht="15" x14ac:dyDescent="0.25">
      <c r="A80" s="51"/>
      <c r="C80" s="1"/>
      <c r="E80" s="1"/>
      <c r="F80" s="1"/>
      <c r="G80" s="3"/>
      <c r="H80" s="3"/>
      <c r="I80" s="1"/>
      <c r="J80" s="1"/>
      <c r="K80" s="1"/>
      <c r="L80" s="1"/>
      <c r="S80" s="1"/>
      <c r="T80" s="1"/>
    </row>
    <row r="81" spans="1:20" ht="15" x14ac:dyDescent="0.25">
      <c r="A81" s="51"/>
      <c r="C81" s="1"/>
      <c r="E81" s="1"/>
      <c r="F81" s="1"/>
      <c r="G81" s="3"/>
      <c r="H81" s="3"/>
      <c r="I81" s="1"/>
      <c r="J81" s="1"/>
      <c r="K81" s="1"/>
      <c r="L81" s="1"/>
      <c r="S81" s="1"/>
      <c r="T81" s="1"/>
    </row>
    <row r="82" spans="1:20" x14ac:dyDescent="0.25">
      <c r="F82" s="42"/>
      <c r="G82" s="2"/>
      <c r="R82" s="3"/>
      <c r="T82" s="1"/>
    </row>
    <row r="83" spans="1:20" x14ac:dyDescent="0.25">
      <c r="F83" s="42"/>
      <c r="G83" s="2"/>
      <c r="R83" s="3"/>
      <c r="T83" s="1"/>
    </row>
    <row r="84" spans="1:20" x14ac:dyDescent="0.25">
      <c r="F84" s="42"/>
      <c r="G84" s="2"/>
      <c r="R84" s="3"/>
      <c r="T84" s="1"/>
    </row>
    <row r="85" spans="1:20" x14ac:dyDescent="0.25">
      <c r="F85" s="42"/>
      <c r="G85" s="2"/>
      <c r="R85" s="3"/>
      <c r="T85" s="1"/>
    </row>
    <row r="86" spans="1:20" x14ac:dyDescent="0.25">
      <c r="F86" s="42"/>
      <c r="G86" s="2"/>
      <c r="R86" s="3"/>
      <c r="T86" s="1"/>
    </row>
    <row r="87" spans="1:20" x14ac:dyDescent="0.25">
      <c r="F87" s="42"/>
      <c r="G87" s="2"/>
      <c r="R87" s="3"/>
      <c r="T87" s="1"/>
    </row>
    <row r="88" spans="1:20" x14ac:dyDescent="0.25">
      <c r="F88" s="42"/>
      <c r="G88" s="2"/>
      <c r="R88" s="3"/>
      <c r="T88" s="1"/>
    </row>
    <row r="89" spans="1:20" x14ac:dyDescent="0.25">
      <c r="F89" s="42"/>
      <c r="G89" s="2"/>
      <c r="R89" s="3"/>
      <c r="T89" s="1"/>
    </row>
    <row r="90" spans="1:20" x14ac:dyDescent="0.25">
      <c r="F90" s="42"/>
      <c r="G90" s="2"/>
      <c r="R90" s="3"/>
      <c r="T90" s="1"/>
    </row>
    <row r="91" spans="1:20" x14ac:dyDescent="0.25">
      <c r="F91" s="42"/>
      <c r="G91" s="2"/>
      <c r="R91" s="3"/>
      <c r="T91" s="1"/>
    </row>
    <row r="92" spans="1:20" x14ac:dyDescent="0.25">
      <c r="F92" s="42"/>
      <c r="G92" s="2"/>
      <c r="R92" s="3"/>
      <c r="T92" s="1"/>
    </row>
    <row r="93" spans="1:20" x14ac:dyDescent="0.25">
      <c r="F93" s="42"/>
      <c r="G93" s="2"/>
      <c r="R93" s="3"/>
      <c r="T93" s="1"/>
    </row>
    <row r="94" spans="1:20" x14ac:dyDescent="0.25">
      <c r="F94" s="42"/>
      <c r="G94" s="2"/>
      <c r="R94" s="3"/>
      <c r="T94" s="1"/>
    </row>
  </sheetData>
  <mergeCells count="1">
    <mergeCell ref="E2:J2"/>
  </mergeCells>
  <pageMargins left="0.25" right="0.25" top="0.75" bottom="0.75" header="0.3" footer="0.3"/>
  <pageSetup scale="6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0"/>
  <sheetViews>
    <sheetView tabSelected="1" workbookViewId="0">
      <selection activeCell="D16" sqref="D16"/>
    </sheetView>
  </sheetViews>
  <sheetFormatPr defaultRowHeight="15" x14ac:dyDescent="0.25"/>
  <cols>
    <col min="1" max="1" width="0.5703125" customWidth="1"/>
    <col min="2" max="2" width="12.7109375" customWidth="1"/>
    <col min="3" max="3" width="16.140625" customWidth="1"/>
    <col min="4" max="4" width="15" customWidth="1"/>
    <col min="5" max="5" width="17" customWidth="1"/>
    <col min="6" max="6" width="18" customWidth="1"/>
    <col min="7" max="7" width="17.42578125" customWidth="1"/>
    <col min="8" max="8" width="16.140625" customWidth="1"/>
    <col min="9" max="9" width="10" customWidth="1"/>
  </cols>
  <sheetData>
    <row r="2" spans="2:17" ht="18.75" x14ac:dyDescent="0.3">
      <c r="B2" s="152" t="s">
        <v>90</v>
      </c>
      <c r="I2" s="153"/>
      <c r="J2" s="153"/>
      <c r="K2" s="153"/>
      <c r="L2" s="153"/>
    </row>
    <row r="3" spans="2:17" ht="2.25" customHeight="1" x14ac:dyDescent="0.25">
      <c r="I3" s="153"/>
      <c r="J3" s="153"/>
      <c r="K3" s="153"/>
      <c r="L3" s="153"/>
    </row>
    <row r="4" spans="2:17" ht="35.25" customHeight="1" x14ac:dyDescent="0.25">
      <c r="B4" s="142" t="s">
        <v>174</v>
      </c>
      <c r="C4" s="143"/>
      <c r="D4" s="143"/>
      <c r="E4" s="143"/>
      <c r="I4" s="153"/>
      <c r="J4" s="153"/>
      <c r="K4" s="153"/>
      <c r="L4" s="153"/>
    </row>
    <row r="5" spans="2:17" hidden="1" x14ac:dyDescent="0.25">
      <c r="B5" s="142"/>
      <c r="C5" s="143"/>
      <c r="D5" s="143"/>
      <c r="E5" s="143"/>
      <c r="I5" s="153"/>
      <c r="J5" s="153"/>
      <c r="K5" s="153"/>
      <c r="L5" s="153"/>
    </row>
    <row r="6" spans="2:17" ht="15.75" thickBot="1" x14ac:dyDescent="0.3">
      <c r="B6" s="144" t="s">
        <v>67</v>
      </c>
      <c r="I6" s="153"/>
      <c r="J6" s="153"/>
      <c r="K6" s="153"/>
      <c r="L6" s="153"/>
    </row>
    <row r="7" spans="2:17" ht="22.5" x14ac:dyDescent="0.25">
      <c r="B7" s="328" t="s">
        <v>68</v>
      </c>
      <c r="C7" s="329" t="s">
        <v>69</v>
      </c>
      <c r="D7" s="329" t="s">
        <v>70</v>
      </c>
      <c r="E7" s="329" t="s">
        <v>71</v>
      </c>
      <c r="F7" s="341" t="s">
        <v>72</v>
      </c>
      <c r="G7" s="342" t="s">
        <v>73</v>
      </c>
      <c r="I7" s="153"/>
      <c r="J7" s="153"/>
      <c r="K7" s="153"/>
      <c r="L7" s="153"/>
    </row>
    <row r="8" spans="2:17" x14ac:dyDescent="0.25">
      <c r="B8" s="343">
        <v>2024</v>
      </c>
      <c r="C8" s="145">
        <v>878</v>
      </c>
      <c r="D8" s="145">
        <v>350</v>
      </c>
      <c r="E8" s="145">
        <v>528</v>
      </c>
      <c r="F8" s="146">
        <v>2266804.4700000002</v>
      </c>
      <c r="G8" s="344">
        <v>3431535.53</v>
      </c>
      <c r="I8" s="153"/>
      <c r="J8" s="153"/>
      <c r="K8" s="153"/>
      <c r="L8" s="153"/>
    </row>
    <row r="9" spans="2:17" x14ac:dyDescent="0.25">
      <c r="B9" s="343">
        <v>2025</v>
      </c>
      <c r="C9" s="145">
        <v>897</v>
      </c>
      <c r="D9" s="145">
        <v>416</v>
      </c>
      <c r="E9" s="145">
        <v>481</v>
      </c>
      <c r="F9" s="146">
        <v>3503137</v>
      </c>
      <c r="G9" s="344">
        <v>4103137</v>
      </c>
      <c r="I9" s="153"/>
      <c r="J9" s="153"/>
      <c r="K9" s="153"/>
      <c r="L9" s="153"/>
    </row>
    <row r="10" spans="2:17" x14ac:dyDescent="0.25">
      <c r="B10" s="343">
        <v>2025</v>
      </c>
      <c r="C10" s="145">
        <v>897</v>
      </c>
      <c r="D10" s="145">
        <v>416</v>
      </c>
      <c r="E10" s="145">
        <v>481</v>
      </c>
      <c r="F10" s="146">
        <v>3503137</v>
      </c>
      <c r="G10" s="344">
        <v>4103137</v>
      </c>
      <c r="H10" s="340"/>
      <c r="I10" s="153"/>
      <c r="J10" s="153"/>
      <c r="K10" s="153"/>
      <c r="L10" s="153"/>
    </row>
    <row r="11" spans="2:17" ht="15.75" thickBot="1" x14ac:dyDescent="0.3">
      <c r="B11" s="345">
        <v>2026</v>
      </c>
      <c r="C11" s="346">
        <v>897</v>
      </c>
      <c r="D11" s="346">
        <v>416</v>
      </c>
      <c r="E11" s="346">
        <v>481</v>
      </c>
      <c r="F11" s="347">
        <v>3503137</v>
      </c>
      <c r="G11" s="348">
        <v>4103137</v>
      </c>
      <c r="H11" s="340"/>
      <c r="I11" s="153"/>
      <c r="J11" s="153"/>
      <c r="K11" s="153"/>
      <c r="L11" s="153"/>
    </row>
    <row r="12" spans="2:17" ht="10.5" customHeight="1" x14ac:dyDescent="0.25">
      <c r="B12" s="147"/>
      <c r="F12" s="148"/>
      <c r="G12" s="148"/>
      <c r="I12" s="153"/>
      <c r="J12" s="153"/>
      <c r="K12" s="153"/>
      <c r="L12" s="153"/>
    </row>
    <row r="13" spans="2:17" ht="20.25" customHeight="1" x14ac:dyDescent="0.25">
      <c r="B13" s="142" t="s">
        <v>175</v>
      </c>
      <c r="I13" s="153"/>
      <c r="J13" s="153"/>
      <c r="K13" s="153"/>
      <c r="L13" s="153"/>
    </row>
    <row r="14" spans="2:17" ht="3.75" customHeight="1" x14ac:dyDescent="0.25">
      <c r="B14" s="142"/>
      <c r="I14" s="153"/>
      <c r="J14" s="153"/>
      <c r="K14" s="153"/>
      <c r="L14" s="153"/>
    </row>
    <row r="15" spans="2:17" ht="15.75" thickBot="1" x14ac:dyDescent="0.3">
      <c r="B15" s="144" t="s">
        <v>67</v>
      </c>
      <c r="I15" s="153"/>
      <c r="J15" s="153"/>
      <c r="K15" s="153"/>
      <c r="L15" s="153"/>
    </row>
    <row r="16" spans="2:17" ht="33.75" x14ac:dyDescent="0.25">
      <c r="B16" s="328" t="s">
        <v>74</v>
      </c>
      <c r="C16" s="329" t="s">
        <v>75</v>
      </c>
      <c r="D16" s="329" t="s">
        <v>76</v>
      </c>
      <c r="E16" s="329" t="s">
        <v>77</v>
      </c>
      <c r="F16" s="329" t="s">
        <v>78</v>
      </c>
      <c r="G16" s="330" t="s">
        <v>79</v>
      </c>
      <c r="I16" s="153"/>
      <c r="J16" s="153"/>
      <c r="K16" s="153"/>
      <c r="L16" s="153"/>
      <c r="Q16" t="s">
        <v>91</v>
      </c>
    </row>
    <row r="17" spans="2:10" x14ac:dyDescent="0.25">
      <c r="B17" s="333" t="s">
        <v>80</v>
      </c>
      <c r="C17" s="149">
        <v>0</v>
      </c>
      <c r="D17" s="149">
        <v>0</v>
      </c>
      <c r="E17" s="150">
        <v>0</v>
      </c>
      <c r="F17" s="149">
        <v>0</v>
      </c>
      <c r="G17" s="334">
        <v>0</v>
      </c>
    </row>
    <row r="18" spans="2:10" ht="25.5" customHeight="1" x14ac:dyDescent="0.25">
      <c r="B18" s="333" t="s">
        <v>81</v>
      </c>
      <c r="C18" s="149">
        <v>227</v>
      </c>
      <c r="D18" s="149">
        <v>134</v>
      </c>
      <c r="E18" s="150">
        <v>73700</v>
      </c>
      <c r="F18" s="149">
        <v>93</v>
      </c>
      <c r="G18" s="335">
        <v>51150</v>
      </c>
    </row>
    <row r="19" spans="2:10" ht="21.75" customHeight="1" thickBot="1" x14ac:dyDescent="0.3">
      <c r="B19" s="336" t="s">
        <v>82</v>
      </c>
      <c r="C19" s="337">
        <v>593</v>
      </c>
      <c r="D19" s="337">
        <v>224</v>
      </c>
      <c r="E19" s="338">
        <v>158600</v>
      </c>
      <c r="F19" s="337">
        <v>349</v>
      </c>
      <c r="G19" s="339">
        <v>226850</v>
      </c>
    </row>
    <row r="20" spans="2:10" ht="17.25" customHeight="1" x14ac:dyDescent="0.25">
      <c r="B20" s="147"/>
    </row>
    <row r="21" spans="2:10" ht="12.75" customHeight="1" x14ac:dyDescent="0.25">
      <c r="B21" s="147"/>
    </row>
    <row r="22" spans="2:10" ht="30.75" customHeight="1" x14ac:dyDescent="0.25">
      <c r="B22" s="385" t="s">
        <v>83</v>
      </c>
      <c r="C22" s="385"/>
      <c r="D22" s="385"/>
      <c r="E22" s="385"/>
      <c r="F22" s="385"/>
      <c r="G22" s="385"/>
      <c r="H22" s="385"/>
      <c r="I22" s="154"/>
    </row>
    <row r="23" spans="2:10" ht="9.75" customHeight="1" x14ac:dyDescent="0.25">
      <c r="B23" s="324"/>
      <c r="C23" s="324"/>
      <c r="D23" s="324"/>
      <c r="E23" s="324"/>
      <c r="F23" s="324"/>
      <c r="G23" s="324"/>
      <c r="H23" s="324"/>
      <c r="I23" s="154"/>
    </row>
    <row r="24" spans="2:10" ht="15.75" thickBot="1" x14ac:dyDescent="0.3">
      <c r="B24" s="144" t="s">
        <v>67</v>
      </c>
    </row>
    <row r="25" spans="2:10" ht="45" x14ac:dyDescent="0.25">
      <c r="B25" s="328" t="s">
        <v>68</v>
      </c>
      <c r="C25" s="329" t="s">
        <v>84</v>
      </c>
      <c r="D25" s="329" t="s">
        <v>85</v>
      </c>
      <c r="E25" s="329" t="s">
        <v>86</v>
      </c>
      <c r="F25" s="329" t="s">
        <v>87</v>
      </c>
      <c r="G25" s="329" t="s">
        <v>88</v>
      </c>
      <c r="H25" s="330" t="s">
        <v>89</v>
      </c>
    </row>
    <row r="26" spans="2:10" x14ac:dyDescent="0.25">
      <c r="B26" s="331">
        <v>2023</v>
      </c>
      <c r="C26" s="327">
        <f t="shared" ref="C26" si="0">H26+G26</f>
        <v>160000</v>
      </c>
      <c r="D26" s="327">
        <v>160</v>
      </c>
      <c r="E26" s="283">
        <v>70</v>
      </c>
      <c r="F26" s="283">
        <v>90</v>
      </c>
      <c r="G26" s="283">
        <v>75000</v>
      </c>
      <c r="H26" s="134">
        <v>85000</v>
      </c>
    </row>
    <row r="27" spans="2:10" x14ac:dyDescent="0.25">
      <c r="B27" s="331">
        <v>2024</v>
      </c>
      <c r="C27" s="327">
        <v>200000</v>
      </c>
      <c r="D27" s="327">
        <v>177</v>
      </c>
      <c r="E27" s="283">
        <v>77</v>
      </c>
      <c r="F27" s="283">
        <v>100</v>
      </c>
      <c r="G27" s="283">
        <v>70000</v>
      </c>
      <c r="H27" s="134">
        <v>130000</v>
      </c>
      <c r="I27" s="325"/>
      <c r="J27" s="153"/>
    </row>
    <row r="28" spans="2:10" x14ac:dyDescent="0.25">
      <c r="B28" s="331">
        <v>2025</v>
      </c>
      <c r="C28" s="327">
        <v>350000</v>
      </c>
      <c r="D28" s="327">
        <v>300</v>
      </c>
      <c r="E28" s="283">
        <v>150</v>
      </c>
      <c r="F28" s="283">
        <v>150</v>
      </c>
      <c r="G28" s="283">
        <v>150000</v>
      </c>
      <c r="H28" s="134">
        <v>150000</v>
      </c>
      <c r="I28" s="326"/>
      <c r="J28" s="153"/>
    </row>
    <row r="29" spans="2:10" x14ac:dyDescent="0.25">
      <c r="B29" s="331">
        <v>2026</v>
      </c>
      <c r="C29" s="327">
        <v>350000</v>
      </c>
      <c r="D29" s="327">
        <v>300</v>
      </c>
      <c r="E29" s="283">
        <v>150</v>
      </c>
      <c r="F29" s="283">
        <v>150</v>
      </c>
      <c r="G29" s="283">
        <v>150000</v>
      </c>
      <c r="H29" s="134">
        <v>150000</v>
      </c>
    </row>
    <row r="30" spans="2:10" ht="15.75" thickBot="1" x14ac:dyDescent="0.3">
      <c r="B30" s="332">
        <v>2027</v>
      </c>
      <c r="C30" s="295">
        <v>400000</v>
      </c>
      <c r="D30" s="295">
        <v>400</v>
      </c>
      <c r="E30" s="295">
        <v>200</v>
      </c>
      <c r="F30" s="295">
        <v>200</v>
      </c>
      <c r="G30" s="295">
        <v>200000</v>
      </c>
      <c r="H30" s="296">
        <v>200000</v>
      </c>
    </row>
  </sheetData>
  <mergeCells count="1">
    <mergeCell ref="B22:H22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0"/>
  <sheetViews>
    <sheetView topLeftCell="A3" workbookViewId="0">
      <selection activeCell="E5" sqref="E5:E24"/>
    </sheetView>
  </sheetViews>
  <sheetFormatPr defaultRowHeight="15" x14ac:dyDescent="0.25"/>
  <cols>
    <col min="3" max="3" width="22.42578125" customWidth="1"/>
    <col min="6" max="6" width="15.140625" customWidth="1"/>
    <col min="7" max="7" width="14.85546875" customWidth="1"/>
    <col min="8" max="8" width="18.28515625" customWidth="1"/>
  </cols>
  <sheetData>
    <row r="2" spans="2:8" ht="15.75" x14ac:dyDescent="0.25">
      <c r="B2" s="47" t="s">
        <v>167</v>
      </c>
      <c r="C2" s="48"/>
      <c r="D2" s="49"/>
      <c r="E2" s="311"/>
      <c r="F2" s="311"/>
    </row>
    <row r="3" spans="2:8" ht="15.75" thickBot="1" x14ac:dyDescent="0.3">
      <c r="B3" s="123" t="s">
        <v>168</v>
      </c>
      <c r="C3" s="123"/>
      <c r="D3" s="123"/>
    </row>
    <row r="4" spans="2:8" ht="39" thickBot="1" x14ac:dyDescent="0.3">
      <c r="B4" s="312" t="s">
        <v>92</v>
      </c>
      <c r="C4" s="63" t="s">
        <v>4</v>
      </c>
      <c r="D4" s="64" t="s">
        <v>5</v>
      </c>
      <c r="E4" s="65" t="s">
        <v>6</v>
      </c>
      <c r="F4" s="313" t="s">
        <v>169</v>
      </c>
      <c r="G4" s="313" t="s">
        <v>170</v>
      </c>
      <c r="H4" s="314" t="s">
        <v>171</v>
      </c>
    </row>
    <row r="5" spans="2:8" ht="15.75" x14ac:dyDescent="0.25">
      <c r="B5" s="156"/>
      <c r="C5" s="58" t="s">
        <v>12</v>
      </c>
      <c r="D5" s="315">
        <v>16015</v>
      </c>
      <c r="E5" s="246">
        <v>21</v>
      </c>
      <c r="F5" s="275">
        <v>177024.57</v>
      </c>
      <c r="G5" s="241">
        <v>203191.98</v>
      </c>
      <c r="H5" s="275">
        <v>204404.26</v>
      </c>
    </row>
    <row r="6" spans="2:8" ht="15.75" x14ac:dyDescent="0.25">
      <c r="B6" s="157"/>
      <c r="C6" s="96" t="s">
        <v>13</v>
      </c>
      <c r="D6" s="316">
        <v>16315</v>
      </c>
      <c r="E6" s="246">
        <v>25</v>
      </c>
      <c r="F6" s="276">
        <v>174716.94</v>
      </c>
      <c r="G6" s="247">
        <v>175078.69</v>
      </c>
      <c r="H6" s="276">
        <v>175631.12</v>
      </c>
    </row>
    <row r="7" spans="2:8" ht="15.75" x14ac:dyDescent="0.25">
      <c r="B7" s="157"/>
      <c r="C7" s="96" t="s">
        <v>14</v>
      </c>
      <c r="D7" s="316">
        <v>16629</v>
      </c>
      <c r="E7" s="246">
        <v>8</v>
      </c>
      <c r="F7" s="247">
        <v>57764.03</v>
      </c>
      <c r="G7" s="247">
        <v>77191.92</v>
      </c>
      <c r="H7" s="276">
        <v>77426.59</v>
      </c>
    </row>
    <row r="8" spans="2:8" ht="15.75" x14ac:dyDescent="0.25">
      <c r="B8" s="157"/>
      <c r="C8" s="96" t="s">
        <v>0</v>
      </c>
      <c r="D8" s="316">
        <v>16775</v>
      </c>
      <c r="E8" s="246">
        <v>4</v>
      </c>
      <c r="F8" s="247">
        <v>35596.35</v>
      </c>
      <c r="G8" s="247">
        <v>35744.29</v>
      </c>
      <c r="H8" s="276">
        <v>35892.239999999998</v>
      </c>
    </row>
    <row r="9" spans="2:8" ht="15.75" x14ac:dyDescent="0.25">
      <c r="B9" s="157"/>
      <c r="C9" s="96" t="s">
        <v>15</v>
      </c>
      <c r="D9" s="316">
        <v>16915</v>
      </c>
      <c r="E9" s="246">
        <v>0</v>
      </c>
      <c r="F9" s="247">
        <v>241811.77</v>
      </c>
      <c r="G9" s="247">
        <v>241897.98</v>
      </c>
      <c r="H9" s="276">
        <v>241984.2</v>
      </c>
    </row>
    <row r="10" spans="2:8" ht="15.75" x14ac:dyDescent="0.25">
      <c r="B10" s="157"/>
      <c r="C10" s="96" t="s">
        <v>16</v>
      </c>
      <c r="D10" s="316">
        <v>17515</v>
      </c>
      <c r="E10" s="246">
        <v>20</v>
      </c>
      <c r="F10" s="247">
        <v>140992.76999999999</v>
      </c>
      <c r="G10" s="247">
        <v>155723.84</v>
      </c>
      <c r="H10" s="276">
        <v>156207.51</v>
      </c>
    </row>
    <row r="11" spans="2:8" ht="15.75" x14ac:dyDescent="0.25">
      <c r="B11" s="157"/>
      <c r="C11" s="96" t="s">
        <v>17</v>
      </c>
      <c r="D11" s="316">
        <v>18015</v>
      </c>
      <c r="E11" s="246">
        <v>11</v>
      </c>
      <c r="F11" s="247">
        <v>88018.04</v>
      </c>
      <c r="G11" s="247">
        <v>101265.72</v>
      </c>
      <c r="H11" s="276">
        <v>101616.81</v>
      </c>
    </row>
    <row r="12" spans="2:8" ht="15.75" x14ac:dyDescent="0.25">
      <c r="B12" s="157"/>
      <c r="C12" s="96" t="s">
        <v>18</v>
      </c>
      <c r="D12" s="316">
        <v>18275</v>
      </c>
      <c r="E12" s="246">
        <v>13</v>
      </c>
      <c r="F12" s="247">
        <v>103203.25</v>
      </c>
      <c r="G12" s="247">
        <v>103598.64</v>
      </c>
      <c r="H12" s="276">
        <v>104050.73</v>
      </c>
    </row>
    <row r="13" spans="2:8" ht="15.75" x14ac:dyDescent="0.25">
      <c r="B13" s="157"/>
      <c r="C13" s="96" t="s">
        <v>19</v>
      </c>
      <c r="D13" s="316">
        <v>19575</v>
      </c>
      <c r="E13" s="246">
        <v>4</v>
      </c>
      <c r="F13" s="247">
        <v>32259.46</v>
      </c>
      <c r="G13" s="247">
        <v>32378.84</v>
      </c>
      <c r="H13" s="276">
        <v>32513.03</v>
      </c>
    </row>
    <row r="14" spans="2:8" ht="15.75" x14ac:dyDescent="0.25">
      <c r="B14" s="157"/>
      <c r="C14" s="96" t="s">
        <v>1</v>
      </c>
      <c r="D14" s="316">
        <v>47015</v>
      </c>
      <c r="E14" s="246">
        <v>19</v>
      </c>
      <c r="F14" s="247">
        <v>116081.1</v>
      </c>
      <c r="G14" s="247">
        <v>131607.25</v>
      </c>
      <c r="H14" s="276">
        <v>132100.63</v>
      </c>
    </row>
    <row r="15" spans="2:8" ht="15.75" x14ac:dyDescent="0.25">
      <c r="B15" s="157"/>
      <c r="C15" s="96" t="s">
        <v>20</v>
      </c>
      <c r="D15" s="316">
        <v>48015</v>
      </c>
      <c r="E15" s="246">
        <v>8</v>
      </c>
      <c r="F15" s="247">
        <v>42954.27</v>
      </c>
      <c r="G15" s="247">
        <v>64694.97</v>
      </c>
      <c r="H15" s="276">
        <v>64859.71</v>
      </c>
    </row>
    <row r="16" spans="2:8" ht="15.75" x14ac:dyDescent="0.25">
      <c r="B16" s="157"/>
      <c r="C16" s="96" t="s">
        <v>21</v>
      </c>
      <c r="D16" s="316">
        <v>65075</v>
      </c>
      <c r="E16" s="246">
        <v>7</v>
      </c>
      <c r="F16" s="247">
        <v>45603.55</v>
      </c>
      <c r="G16" s="242">
        <v>58430.41</v>
      </c>
      <c r="H16" s="242">
        <v>58553.26</v>
      </c>
    </row>
    <row r="17" spans="2:8" ht="15.75" x14ac:dyDescent="0.25">
      <c r="B17" s="157"/>
      <c r="C17" s="96" t="s">
        <v>22</v>
      </c>
      <c r="D17" s="316">
        <v>66080</v>
      </c>
      <c r="E17" s="246">
        <v>8</v>
      </c>
      <c r="F17" s="247">
        <v>68681.320000000007</v>
      </c>
      <c r="G17" s="247">
        <v>74661.509999999995</v>
      </c>
      <c r="H17" s="276">
        <v>74923.31</v>
      </c>
    </row>
    <row r="18" spans="2:8" ht="15.75" x14ac:dyDescent="0.25">
      <c r="B18" s="157"/>
      <c r="C18" s="96" t="s">
        <v>23</v>
      </c>
      <c r="D18" s="316">
        <v>73024</v>
      </c>
      <c r="E18" s="246">
        <v>2</v>
      </c>
      <c r="F18" s="247">
        <v>18547.2</v>
      </c>
      <c r="G18" s="247">
        <v>18580.59</v>
      </c>
      <c r="H18" s="276">
        <v>18615.64</v>
      </c>
    </row>
    <row r="19" spans="2:8" ht="15.75" x14ac:dyDescent="0.25">
      <c r="B19" s="157"/>
      <c r="C19" s="96" t="s">
        <v>24</v>
      </c>
      <c r="D19" s="316">
        <v>73900</v>
      </c>
      <c r="E19" s="246">
        <v>130</v>
      </c>
      <c r="F19" s="277">
        <v>1258279</v>
      </c>
      <c r="G19" s="277">
        <v>1322800.08</v>
      </c>
      <c r="H19" s="277">
        <v>1354242.33</v>
      </c>
    </row>
    <row r="20" spans="2:8" ht="15.75" x14ac:dyDescent="0.25">
      <c r="B20" s="157"/>
      <c r="C20" s="96" t="s">
        <v>25</v>
      </c>
      <c r="D20" s="316">
        <v>75571</v>
      </c>
      <c r="E20" s="246">
        <v>10</v>
      </c>
      <c r="F20" s="247">
        <v>85217.12</v>
      </c>
      <c r="G20" s="247">
        <v>89596.58</v>
      </c>
      <c r="H20" s="247">
        <v>90213.11</v>
      </c>
    </row>
    <row r="21" spans="2:8" ht="15.75" x14ac:dyDescent="0.25">
      <c r="B21" s="157"/>
      <c r="C21" s="96" t="s">
        <v>26</v>
      </c>
      <c r="D21" s="316">
        <v>75572</v>
      </c>
      <c r="E21" s="246">
        <v>8</v>
      </c>
      <c r="F21" s="247">
        <v>100000</v>
      </c>
      <c r="G21" s="247">
        <v>100000</v>
      </c>
      <c r="H21" s="247">
        <v>100000</v>
      </c>
    </row>
    <row r="22" spans="2:8" ht="15.75" x14ac:dyDescent="0.25">
      <c r="B22" s="157"/>
      <c r="C22" s="96" t="s">
        <v>27</v>
      </c>
      <c r="D22" s="316">
        <v>85015</v>
      </c>
      <c r="E22" s="246">
        <v>27</v>
      </c>
      <c r="F22" s="247">
        <v>162908.48000000001</v>
      </c>
      <c r="G22" s="247">
        <v>196583.15</v>
      </c>
      <c r="H22" s="276">
        <v>197074.36</v>
      </c>
    </row>
    <row r="23" spans="2:8" ht="15.75" x14ac:dyDescent="0.25">
      <c r="B23" s="157"/>
      <c r="C23" s="96" t="s">
        <v>28</v>
      </c>
      <c r="D23" s="316">
        <v>92075</v>
      </c>
      <c r="E23" s="246">
        <v>7</v>
      </c>
      <c r="F23" s="247">
        <v>62631.78</v>
      </c>
      <c r="G23" s="243">
        <v>66223.02</v>
      </c>
      <c r="H23" s="276">
        <v>66409.13</v>
      </c>
    </row>
    <row r="24" spans="2:8" ht="15.75" x14ac:dyDescent="0.25">
      <c r="B24" s="157"/>
      <c r="C24" s="96" t="s">
        <v>94</v>
      </c>
      <c r="D24" s="316">
        <v>93420</v>
      </c>
      <c r="E24" s="246">
        <v>565</v>
      </c>
      <c r="F24" s="277">
        <v>4593983</v>
      </c>
      <c r="G24" s="277">
        <v>4775369.54</v>
      </c>
      <c r="H24" s="277">
        <v>5163206.03</v>
      </c>
    </row>
    <row r="25" spans="2:8" ht="16.5" thickBot="1" x14ac:dyDescent="0.3">
      <c r="B25" s="78"/>
      <c r="C25" s="79" t="s">
        <v>95</v>
      </c>
      <c r="D25" s="317">
        <v>94620</v>
      </c>
      <c r="E25" s="318"/>
      <c r="F25" s="277">
        <v>0</v>
      </c>
      <c r="G25" s="277">
        <v>0</v>
      </c>
      <c r="H25" s="319">
        <v>0</v>
      </c>
    </row>
    <row r="26" spans="2:8" ht="16.5" thickBot="1" x14ac:dyDescent="0.3">
      <c r="B26" s="155"/>
      <c r="C26" s="140" t="s">
        <v>93</v>
      </c>
      <c r="D26" s="159"/>
      <c r="E26" s="158">
        <f>SUM(E5:E25)</f>
        <v>897</v>
      </c>
      <c r="F26" s="129">
        <f>SUM(F5:F25)</f>
        <v>7606274</v>
      </c>
      <c r="G26" s="129">
        <f>SUM(G5:G25)</f>
        <v>8024619</v>
      </c>
      <c r="H26" s="129">
        <f>SUM(H5:H25)</f>
        <v>8449924</v>
      </c>
    </row>
    <row r="27" spans="2:8" x14ac:dyDescent="0.25">
      <c r="F27" s="160"/>
    </row>
    <row r="28" spans="2:8" ht="15.75" x14ac:dyDescent="0.25">
      <c r="C28" s="123" t="s">
        <v>172</v>
      </c>
      <c r="D28" s="123"/>
      <c r="E28" s="123"/>
      <c r="F28" s="320">
        <v>7606274</v>
      </c>
      <c r="G28" s="320">
        <v>8024619</v>
      </c>
      <c r="H28" s="320">
        <v>8449924</v>
      </c>
    </row>
    <row r="30" spans="2:8" ht="15.75" x14ac:dyDescent="0.25">
      <c r="E30" s="83" t="s">
        <v>173</v>
      </c>
      <c r="F30" s="321">
        <f>F26-F28</f>
        <v>0</v>
      </c>
      <c r="G30" s="321">
        <f t="shared" ref="G30:H30" si="0">G26-G28</f>
        <v>0</v>
      </c>
      <c r="H30" s="321">
        <f t="shared" si="0"/>
        <v>0</v>
      </c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Buxheti 2025-2027</vt:lpstr>
      <vt:lpstr>LISTA E PROJEKTEVE</vt:lpstr>
      <vt:lpstr>Vlersimi i Hershem 2025</vt:lpstr>
      <vt:lpstr>Vlersimi i Hershem 2026</vt:lpstr>
      <vt:lpstr>Vlersimi i Hershem 2027</vt:lpstr>
      <vt:lpstr>Buxhetimi i pergjithshem Gjinor</vt:lpstr>
      <vt:lpstr>Pagat 2025-2027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Zoje Selmonaj</dc:creator>
  <cp:lastModifiedBy>ITMAN</cp:lastModifiedBy>
  <cp:lastPrinted>2024-11-12T08:56:12Z</cp:lastPrinted>
  <dcterms:created xsi:type="dcterms:W3CDTF">2019-07-30T10:33:55Z</dcterms:created>
  <dcterms:modified xsi:type="dcterms:W3CDTF">2024-11-12T20:27:43Z</dcterms:modified>
</cp:coreProperties>
</file>