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6815" windowHeight="7650" activeTab="1"/>
  </bookViews>
  <sheets>
    <sheet name="PAGESAT" sheetId="6" r:id="rId1"/>
    <sheet name="PRANIMET" sheetId="12" r:id="rId2"/>
    <sheet name="L" sheetId="16" state="hidden" r:id="rId3"/>
  </sheets>
  <externalReferences>
    <externalReference r:id="rId4"/>
  </externalReferences>
  <definedNames>
    <definedName name="_xlnm.Print_Area" localSheetId="0">PAGESAT!$A$1:$V$5</definedName>
    <definedName name="_xlnm.Print_Area" localSheetId="1">PRANIMET!$A$1:$L$29</definedName>
    <definedName name="_xlnm.Print_Titles" localSheetId="0">PAGESAT!$3:$5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12" l="1"/>
  <c r="K11" i="12"/>
  <c r="G11" i="12"/>
  <c r="Q13" i="6" l="1"/>
  <c r="Q14" i="6"/>
  <c r="C14" i="6" s="1"/>
  <c r="Q15" i="6"/>
  <c r="E14" i="6"/>
  <c r="E15" i="6"/>
  <c r="C15" i="6" s="1"/>
  <c r="K13" i="6"/>
  <c r="K14" i="6"/>
  <c r="K15" i="6"/>
  <c r="K16" i="6"/>
  <c r="E13" i="6"/>
  <c r="C13" i="6" l="1"/>
  <c r="D13" i="6"/>
  <c r="D14" i="6"/>
  <c r="D15" i="6"/>
  <c r="E12" i="6"/>
  <c r="C12" i="6" s="1"/>
  <c r="V18" i="6" l="1"/>
  <c r="U18" i="6"/>
  <c r="T18" i="6"/>
  <c r="S18" i="6"/>
  <c r="P18" i="6"/>
  <c r="O18" i="6"/>
  <c r="N18" i="6"/>
  <c r="M18" i="6"/>
  <c r="L18" i="6"/>
  <c r="J18" i="6"/>
  <c r="I18" i="6"/>
  <c r="H18" i="6"/>
  <c r="Q17" i="6"/>
  <c r="K17" i="6"/>
  <c r="E17" i="6"/>
  <c r="C17" i="6" s="1"/>
  <c r="D17" i="6"/>
  <c r="Q16" i="6"/>
  <c r="E16" i="6"/>
  <c r="D16" i="6" s="1"/>
  <c r="Q12" i="6"/>
  <c r="K12" i="6"/>
  <c r="Q11" i="6"/>
  <c r="K11" i="6"/>
  <c r="E11" i="6"/>
  <c r="Q10" i="6"/>
  <c r="K10" i="6"/>
  <c r="Q9" i="6"/>
  <c r="K9" i="6"/>
  <c r="E9" i="6"/>
  <c r="Q8" i="6"/>
  <c r="K8" i="6"/>
  <c r="F18" i="6"/>
  <c r="Q7" i="6"/>
  <c r="K7" i="6"/>
  <c r="E7" i="6"/>
  <c r="R18" i="6"/>
  <c r="Q6" i="6"/>
  <c r="K6" i="6"/>
  <c r="E6" i="6"/>
  <c r="C7" i="6" l="1"/>
  <c r="D7" i="6"/>
  <c r="G18" i="6"/>
  <c r="Q18" i="6"/>
  <c r="C6" i="6"/>
  <c r="E10" i="6"/>
  <c r="D10" i="6" s="1"/>
  <c r="D12" i="6"/>
  <c r="C9" i="6"/>
  <c r="D9" i="6"/>
  <c r="C10" i="6"/>
  <c r="C11" i="6"/>
  <c r="D11" i="6"/>
  <c r="K18" i="6"/>
  <c r="D6" i="6"/>
  <c r="C16" i="6"/>
  <c r="E8" i="6"/>
  <c r="L10" i="12"/>
  <c r="K10" i="12"/>
  <c r="G10" i="12"/>
  <c r="L9" i="12"/>
  <c r="H5" i="12"/>
  <c r="H4" i="12"/>
  <c r="H6" i="12"/>
  <c r="D8" i="6" l="1"/>
  <c r="D18" i="6" s="1"/>
  <c r="C8" i="6"/>
  <c r="E18" i="6"/>
  <c r="C18" i="6" s="1"/>
  <c r="K9" i="12"/>
  <c r="G9" i="12"/>
  <c r="L8" i="12"/>
  <c r="K8" i="12"/>
  <c r="G8" i="12"/>
  <c r="L6" i="12" l="1"/>
  <c r="K6" i="12"/>
  <c r="G6" i="12"/>
  <c r="L29" i="12" l="1"/>
  <c r="K29" i="12"/>
  <c r="J29" i="12"/>
  <c r="I29" i="12"/>
  <c r="H29" i="12"/>
  <c r="G29" i="12"/>
  <c r="F29" i="12"/>
  <c r="E29" i="12"/>
  <c r="D29" i="12"/>
  <c r="C28" i="12"/>
  <c r="C29" i="12" s="1"/>
  <c r="J16" i="12"/>
  <c r="I16" i="12"/>
  <c r="H16" i="12"/>
  <c r="F16" i="12"/>
  <c r="E16" i="12"/>
  <c r="D16" i="12"/>
  <c r="C15" i="12"/>
  <c r="C14" i="12"/>
  <c r="C13" i="12"/>
  <c r="C12" i="12"/>
  <c r="C11" i="12"/>
  <c r="C10" i="12"/>
  <c r="C9" i="12"/>
  <c r="C8" i="12"/>
  <c r="L7" i="12"/>
  <c r="K7" i="12"/>
  <c r="G7" i="12"/>
  <c r="C7" i="12" s="1"/>
  <c r="C6" i="12"/>
  <c r="L5" i="12"/>
  <c r="K5" i="12"/>
  <c r="G5" i="12"/>
  <c r="C5" i="12" s="1"/>
  <c r="L4" i="12"/>
  <c r="L16" i="12" s="1"/>
  <c r="K4" i="12"/>
  <c r="G4" i="12"/>
  <c r="G16" i="12" l="1"/>
  <c r="K16" i="12"/>
  <c r="C4" i="12"/>
  <c r="C16" i="12" l="1"/>
  <c r="J5" i="6"/>
  <c r="I5" i="6"/>
  <c r="H5" i="6"/>
  <c r="G5" i="6"/>
  <c r="F5" i="6"/>
  <c r="E5" i="6"/>
  <c r="D5" i="6"/>
  <c r="C5" i="6"/>
  <c r="A1" i="6"/>
  <c r="B3" i="12" l="1"/>
  <c r="C3" i="12"/>
  <c r="D3" i="12"/>
  <c r="A3" i="12"/>
  <c r="A1" i="12"/>
</calcChain>
</file>

<file path=xl/sharedStrings.xml><?xml version="1.0" encoding="utf-8"?>
<sst xmlns="http://schemas.openxmlformats.org/spreadsheetml/2006/main" count="991" uniqueCount="883">
  <si>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</si>
  <si>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</si>
  <si>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</si>
  <si>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</si>
  <si>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</si>
  <si>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</si>
  <si>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</si>
  <si>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</si>
  <si>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</si>
  <si>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</si>
  <si>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</si>
  <si>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</si>
  <si>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</si>
  <si>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</si>
  <si>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</si>
  <si>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</si>
  <si>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</si>
  <si>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</si>
  <si>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</si>
  <si>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</si>
  <si>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</si>
  <si>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</si>
  <si>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</si>
  <si>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</si>
  <si>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</si>
  <si>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</si>
  <si>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</si>
  <si>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</si>
  <si>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</si>
  <si>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</si>
  <si>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</si>
  <si>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</si>
  <si>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</si>
  <si>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</si>
  <si>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</si>
  <si>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</si>
  <si>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</si>
  <si>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</si>
  <si>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</si>
  <si>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</si>
  <si>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</si>
  <si>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</si>
  <si>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</si>
  <si>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</si>
  <si>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</si>
  <si>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</si>
  <si>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</si>
  <si>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</si>
  <si>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</si>
  <si>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</si>
  <si>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</si>
  <si>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</si>
  <si>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</si>
  <si>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</si>
  <si>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</si>
  <si>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</si>
  <si>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</si>
  <si>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</si>
  <si>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</si>
  <si>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</si>
  <si>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</si>
  <si>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</si>
  <si>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</si>
  <si>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</si>
  <si>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</si>
  <si>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</si>
  <si>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</si>
  <si>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</si>
  <si>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</si>
  <si>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</si>
  <si>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</si>
  <si>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</si>
  <si>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</si>
  <si>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</si>
  <si>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</si>
  <si>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</si>
  <si>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</si>
  <si>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</si>
  <si>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</si>
  <si>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</si>
  <si>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</si>
  <si>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</si>
  <si>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</si>
  <si>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</si>
  <si>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</si>
  <si>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</si>
  <si>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</si>
  <si>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</si>
  <si>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</si>
  <si>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</si>
  <si>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</si>
  <si>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</si>
  <si>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</si>
  <si>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</si>
  <si>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</si>
  <si>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</si>
  <si>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</si>
  <si>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</si>
  <si>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</si>
  <si>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</si>
  <si>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</si>
  <si>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</si>
  <si>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</si>
  <si>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</si>
  <si>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</si>
  <si>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</si>
  <si>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</si>
  <si>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</si>
  <si>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</si>
  <si>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</si>
  <si>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</si>
  <si>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</si>
  <si>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</si>
  <si>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</si>
  <si>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</si>
  <si>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</si>
  <si>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</si>
  <si>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</si>
  <si>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</si>
  <si>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</si>
  <si>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</si>
  <si>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</si>
  <si>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</si>
  <si>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</si>
  <si>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</si>
  <si>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</si>
  <si>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</si>
  <si>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</si>
  <si>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</si>
  <si>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</si>
  <si>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</si>
  <si>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</si>
  <si>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</si>
  <si>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</si>
  <si>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</si>
  <si>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</si>
  <si>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</si>
  <si>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</si>
  <si>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</si>
  <si>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</si>
  <si>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</si>
  <si>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</si>
  <si>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</si>
  <si>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</si>
  <si>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</si>
  <si>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</si>
  <si>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</si>
  <si>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</si>
  <si>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</si>
  <si>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</si>
  <si>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</si>
  <si>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</si>
  <si>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</si>
  <si>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</si>
  <si>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</si>
  <si>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</si>
  <si>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</si>
  <si>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</si>
  <si>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</si>
  <si>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</si>
  <si>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</si>
  <si>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</si>
  <si>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</si>
  <si>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</si>
  <si>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</si>
  <si>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</si>
  <si>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</si>
  <si>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</si>
  <si>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</si>
  <si>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</si>
  <si>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</si>
  <si>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</si>
  <si>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</si>
  <si>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</si>
  <si>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</si>
  <si>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</si>
  <si>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</si>
  <si>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</si>
  <si>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</si>
  <si>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</si>
  <si>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</si>
  <si>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</si>
  <si>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</si>
  <si>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</si>
  <si>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</si>
  <si>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</si>
  <si>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</si>
  <si>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</si>
  <si>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</si>
  <si>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</si>
  <si>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</si>
  <si>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</si>
  <si>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</si>
  <si>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</si>
  <si>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</si>
  <si>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</si>
  <si>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</si>
  <si>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</si>
  <si>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</si>
  <si>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</si>
  <si>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</si>
  <si>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</si>
  <si>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</si>
  <si>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</si>
  <si>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</si>
  <si>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</si>
  <si>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</si>
  <si>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</si>
  <si>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</si>
  <si>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</si>
  <si>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</si>
  <si>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</si>
  <si>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</si>
  <si>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</si>
  <si>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</si>
  <si>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</si>
  <si>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</si>
  <si>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</si>
  <si>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</si>
  <si>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</si>
  <si>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</si>
  <si>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</si>
  <si>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</si>
  <si>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</si>
  <si>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</si>
  <si>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</si>
  <si>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</si>
  <si>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</si>
  <si>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</si>
  <si>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</si>
  <si>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</si>
  <si>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</si>
  <si>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</si>
  <si>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</si>
  <si>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</si>
  <si>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</si>
  <si>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</si>
  <si>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</si>
  <si>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</si>
  <si>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</si>
  <si>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</si>
  <si>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</si>
  <si>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</si>
  <si>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</si>
  <si>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</si>
  <si>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</si>
  <si>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</si>
  <si>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</si>
  <si>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</si>
  <si>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</si>
  <si>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</si>
  <si>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</si>
  <si>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</si>
  <si>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</si>
  <si>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</si>
  <si>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</si>
  <si>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</si>
  <si>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</si>
  <si>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</si>
  <si>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</si>
  <si>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</si>
  <si>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</si>
  <si>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</si>
  <si>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</si>
  <si>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</si>
  <si>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</si>
  <si>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</si>
  <si>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</si>
  <si>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</si>
  <si>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</si>
  <si>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</si>
  <si>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</si>
  <si>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</si>
  <si>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</si>
  <si>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</si>
  <si>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</si>
  <si>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</si>
  <si>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</si>
  <si>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</si>
  <si>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</si>
  <si>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</si>
  <si>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</si>
  <si>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</si>
  <si>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</si>
  <si>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</si>
  <si>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</si>
  <si>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</si>
  <si>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</si>
  <si>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</si>
  <si>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</si>
  <si>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</si>
  <si>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</si>
  <si>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</si>
  <si>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</si>
  <si>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</si>
  <si>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</si>
  <si>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</si>
  <si>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</si>
  <si>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</si>
  <si>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</si>
  <si>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</si>
  <si>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</si>
  <si>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</si>
  <si>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</si>
  <si>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</si>
  <si>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</si>
  <si>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</si>
  <si>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</si>
  <si>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</si>
  <si>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</si>
  <si>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</si>
  <si>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</si>
  <si>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</si>
  <si>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</si>
  <si>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</si>
  <si>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</si>
  <si>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</si>
  <si>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</si>
  <si>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</si>
  <si>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</si>
  <si>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</si>
  <si>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</si>
  <si>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</si>
  <si>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</si>
  <si>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</si>
  <si>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</si>
  <si>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</si>
  <si>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</si>
  <si>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</si>
  <si>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</si>
  <si>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</si>
  <si>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</si>
  <si>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</si>
  <si>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</si>
  <si>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</si>
  <si>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</si>
  <si>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</si>
  <si>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</si>
  <si>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</si>
  <si>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</si>
  <si>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</si>
  <si>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</si>
  <si>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</si>
  <si>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</si>
  <si>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</si>
  <si>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</si>
  <si>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</si>
  <si>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</si>
  <si>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</si>
  <si>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</si>
  <si>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</si>
  <si>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</si>
  <si>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</si>
  <si>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</si>
  <si>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</si>
  <si>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</si>
  <si>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</si>
  <si>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</si>
  <si>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</si>
  <si>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</si>
  <si>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</si>
  <si>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</si>
  <si>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</si>
  <si>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</si>
  <si>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</si>
  <si>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</si>
  <si>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</si>
  <si>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</si>
  <si>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</si>
  <si>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</si>
  <si>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</si>
  <si>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</si>
  <si>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</si>
  <si>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</si>
  <si>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</si>
  <si>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</si>
  <si>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</si>
  <si>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</si>
  <si>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</si>
  <si>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</si>
  <si>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</si>
  <si>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</si>
  <si>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</si>
  <si>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</si>
  <si>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</si>
  <si>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</si>
  <si>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</si>
  <si>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</si>
  <si>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</si>
  <si>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</si>
  <si>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</si>
  <si>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</si>
  <si>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</si>
  <si>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</si>
  <si>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</si>
  <si>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</si>
  <si>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</si>
  <si>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</si>
  <si>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</si>
  <si>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</si>
  <si>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</si>
  <si>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</si>
  <si>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</si>
  <si>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</si>
  <si>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</si>
  <si>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</si>
  <si>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</si>
  <si>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</si>
  <si>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</si>
  <si>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</si>
  <si>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</si>
  <si>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</si>
  <si>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</si>
  <si>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</si>
  <si>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</si>
  <si>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</si>
  <si>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</si>
  <si>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</si>
  <si>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</si>
  <si>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</si>
  <si>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</si>
  <si>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</si>
  <si>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</si>
  <si>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</si>
  <si>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</si>
  <si>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</si>
  <si>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</si>
  <si>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</si>
  <si>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</si>
  <si>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</si>
  <si>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</si>
  <si>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</si>
  <si>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</si>
  <si>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</si>
  <si>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</si>
  <si>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</si>
  <si>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</si>
  <si>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</si>
  <si>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</si>
  <si>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</si>
  <si>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</si>
  <si>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</si>
  <si>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</si>
  <si>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</si>
  <si>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</si>
  <si>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</si>
  <si>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</si>
  <si>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</si>
  <si>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</si>
  <si>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</si>
  <si>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</si>
  <si>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</si>
  <si>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</si>
  <si>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</si>
  <si>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</si>
  <si>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</si>
  <si>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</si>
  <si>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</si>
  <si>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</si>
  <si>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</si>
  <si>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</si>
  <si>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</si>
  <si>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</si>
  <si>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</si>
  <si>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</si>
  <si>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</si>
  <si>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</si>
  <si>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</si>
  <si>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</si>
  <si>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</si>
  <si>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</si>
  <si>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</si>
  <si>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</si>
  <si>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</si>
  <si>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</si>
  <si>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</si>
  <si>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</si>
  <si>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</si>
  <si>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</si>
  <si>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</si>
  <si>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</si>
  <si>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</si>
  <si>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</si>
  <si>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</si>
  <si>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</si>
  <si>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</si>
  <si>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</si>
  <si>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</si>
  <si>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</si>
  <si>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</si>
  <si>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</si>
  <si>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</si>
  <si>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</si>
  <si>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</si>
  <si>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</si>
  <si>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</si>
  <si>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</si>
  <si>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</si>
  <si>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</si>
  <si>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</si>
  <si>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</si>
  <si>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</si>
  <si>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</si>
  <si>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</si>
  <si>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</si>
  <si>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</si>
  <si>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</si>
  <si>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</si>
  <si>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</si>
  <si>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</si>
  <si>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</si>
  <si>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</si>
  <si>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</si>
  <si>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</si>
  <si>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</si>
  <si>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</si>
  <si>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</si>
  <si>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</si>
  <si>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</si>
  <si>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</si>
  <si>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</si>
  <si>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</si>
  <si>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</si>
  <si>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</si>
  <si>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</si>
  <si>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</si>
  <si>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</si>
  <si>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</si>
  <si>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</si>
  <si>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</si>
  <si>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</si>
  <si>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</si>
  <si>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</si>
  <si>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</si>
  <si>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</si>
  <si>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</si>
  <si>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</si>
  <si>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</si>
  <si>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</si>
  <si>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</si>
  <si>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</si>
  <si>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</si>
  <si>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</si>
  <si>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</si>
  <si>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</si>
  <si>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</si>
  <si>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</si>
  <si>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</si>
  <si>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</si>
  <si>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</si>
  <si>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</si>
  <si>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</si>
  <si>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</si>
  <si>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</si>
  <si>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</si>
  <si>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</si>
  <si>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</si>
  <si>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</si>
  <si>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</si>
  <si>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</si>
  <si>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</si>
  <si>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</si>
  <si>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</si>
  <si>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</si>
  <si>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</si>
  <si>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</si>
  <si>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</si>
  <si>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</si>
  <si>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</si>
  <si>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</si>
  <si>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</si>
  <si>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</si>
  <si>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</si>
  <si>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</si>
  <si>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</si>
  <si>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</si>
  <si>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</si>
  <si>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</si>
  <si>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</si>
  <si>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</si>
  <si>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</si>
  <si>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</si>
  <si>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</si>
  <si>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</si>
  <si>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</si>
  <si>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</si>
  <si>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</si>
  <si>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</si>
  <si>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</si>
  <si>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</si>
  <si>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</si>
  <si>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</si>
  <si>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</si>
  <si>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</si>
  <si>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</si>
  <si>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</si>
  <si>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</si>
  <si>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</si>
  <si>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</si>
  <si>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</si>
  <si>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</si>
  <si>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</si>
  <si>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</si>
  <si>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</si>
  <si>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</si>
  <si>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</si>
  <si>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</si>
  <si>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</si>
  <si>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</si>
  <si>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</si>
  <si>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</si>
  <si>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</si>
  <si>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</si>
  <si>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</si>
  <si>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</si>
  <si>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</si>
  <si>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</si>
  <si>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</si>
  <si>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</si>
  <si>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</si>
  <si>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</si>
  <si>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</si>
  <si>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</si>
  <si>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</si>
  <si>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</si>
  <si>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</si>
  <si>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</si>
  <si>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</si>
  <si>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</si>
  <si>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</si>
  <si>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</si>
  <si>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</si>
  <si>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</si>
  <si>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</si>
  <si>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</si>
  <si>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</si>
  <si>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</si>
  <si>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</si>
  <si>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</si>
  <si>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</si>
  <si>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</si>
  <si>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</si>
  <si>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</si>
  <si>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</si>
  <si>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</si>
  <si>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</si>
  <si>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</si>
  <si>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</si>
  <si>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</si>
  <si>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</si>
  <si>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</si>
  <si>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</si>
  <si>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</si>
  <si>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</si>
  <si>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</si>
  <si>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</si>
  <si>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</si>
  <si>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</si>
  <si>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</si>
  <si>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</si>
  <si>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</si>
  <si>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</si>
  <si>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</si>
  <si>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</si>
  <si>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</si>
  <si>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</si>
  <si>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</si>
  <si>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</si>
  <si>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</si>
  <si>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</si>
  <si>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</si>
  <si>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</si>
  <si>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</si>
  <si>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</si>
  <si>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</si>
  <si>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</si>
  <si>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</si>
  <si>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</si>
  <si>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</si>
  <si>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</si>
  <si>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</si>
  <si>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</si>
  <si>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</si>
  <si>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</si>
  <si>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</si>
  <si>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</si>
  <si>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</si>
  <si>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</si>
  <si>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</si>
  <si>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</si>
  <si>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</si>
  <si>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</si>
  <si>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</si>
  <si>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</si>
  <si>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</si>
  <si>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</si>
  <si>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</si>
  <si>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</si>
  <si>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</si>
  <si>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</si>
  <si>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</si>
  <si>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</si>
  <si>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</si>
  <si>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</si>
  <si>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</si>
  <si>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</si>
  <si>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</si>
  <si>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</si>
  <si>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</si>
  <si>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</si>
  <si>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</si>
  <si>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</si>
  <si>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</si>
  <si>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</si>
  <si>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</si>
  <si>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</si>
  <si>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</si>
  <si>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</si>
  <si>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</si>
  <si>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</si>
  <si>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</si>
  <si>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</si>
  <si>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</si>
  <si>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</si>
  <si>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</si>
  <si>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</si>
  <si>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</si>
  <si>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</si>
  <si>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</si>
  <si>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</si>
  <si>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</si>
  <si>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</si>
  <si>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</si>
  <si>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</si>
  <si>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</si>
  <si>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</si>
  <si>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</si>
  <si>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</si>
  <si>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</si>
  <si>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</si>
  <si>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</si>
  <si>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</si>
  <si>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</si>
  <si>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</si>
  <si>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</si>
  <si>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</si>
  <si>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</si>
  <si>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</si>
  <si>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</si>
  <si>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</si>
  <si>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</si>
  <si>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</si>
  <si>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</si>
  <si>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</si>
  <si>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</si>
  <si>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</si>
  <si>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</si>
  <si>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</si>
  <si>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</si>
  <si>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</si>
  <si>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</si>
  <si>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</si>
  <si>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</si>
  <si>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</si>
  <si>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</si>
  <si>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</si>
  <si>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</si>
  <si>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</si>
  <si>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</si>
  <si>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</si>
  <si>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</si>
  <si>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</si>
  <si>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</si>
  <si>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</si>
  <si>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</si>
  <si>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</si>
  <si>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</si>
  <si>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</si>
  <si>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</si>
  <si>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</si>
  <si>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</si>
  <si>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</si>
  <si>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</si>
  <si>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</si>
  <si>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</si>
  <si>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</si>
  <si>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</si>
  <si>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</si>
  <si>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</si>
  <si>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</si>
  <si>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</si>
  <si>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</si>
  <si>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</si>
  <si>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</si>
  <si>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</si>
  <si>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</si>
  <si>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</si>
  <si>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</si>
  <si>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</si>
  <si>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</si>
  <si>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</si>
  <si>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</si>
  <si>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</si>
  <si>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</si>
  <si>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</si>
  <si>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</si>
  <si>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</si>
  <si>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</si>
  <si>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</si>
  <si>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</si>
  <si>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</si>
  <si>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</si>
  <si>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</si>
  <si>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</si>
  <si>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</si>
  <si>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</si>
  <si>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</si>
  <si>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</si>
  <si>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</si>
  <si>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</si>
  <si>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</si>
  <si>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</si>
  <si>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</si>
  <si>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</si>
  <si>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</si>
  <si>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</si>
  <si>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</si>
  <si>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</si>
  <si>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</si>
  <si>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</si>
  <si>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</si>
  <si>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</si>
  <si>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</si>
  <si>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</si>
  <si>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</si>
  <si>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</si>
  <si>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</si>
  <si>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</si>
  <si>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</si>
  <si>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</si>
  <si>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</si>
  <si>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</si>
  <si>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</si>
  <si>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</si>
  <si>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</si>
  <si>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</si>
  <si>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</si>
  <si>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</si>
  <si>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</si>
  <si>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</si>
  <si>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</si>
  <si>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</si>
  <si>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</si>
  <si>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</si>
  <si>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</si>
  <si>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</si>
  <si>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</si>
  <si>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</si>
  <si>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</si>
  <si>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</si>
  <si>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</si>
  <si>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</si>
  <si>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</si>
  <si>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</si>
  <si>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</si>
  <si>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</si>
  <si>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</si>
  <si>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</si>
  <si>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</si>
  <si>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Shëndetësia</t>
  </si>
  <si>
    <t>Taksa për Leje Ndërtimi</t>
  </si>
  <si>
    <t>Taksa për çertifikata dhe dokumente</t>
  </si>
  <si>
    <t>Taksa për automjete</t>
  </si>
  <si>
    <t>Taksa për shfrytëzim të hapësirave publike</t>
  </si>
  <si>
    <t>Participim në Shëndetësi</t>
  </si>
  <si>
    <t>Participim në Arsim</t>
  </si>
  <si>
    <t>Vlerat janë në Euro.</t>
  </si>
  <si>
    <t>Të hyra tjera</t>
  </si>
  <si>
    <t xml:space="preserve">Gjoba ne trafik dhe nga Gjykata </t>
  </si>
  <si>
    <t>2021 Mars</t>
  </si>
  <si>
    <t>2021 Nëntor</t>
  </si>
  <si>
    <t>2022 Mars</t>
  </si>
  <si>
    <t>2022 Nëntor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</si>
</sst>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#,##0.0"/>
    <numFmt numFmtId="167" formatCode="#,##0.000"/>
    <numFmt numFmtId="168" formatCode="#,##0.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Arial Narrow"/>
      <family val="2"/>
    </font>
    <font>
      <sz val="1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8" fillId="0" borderId="31" applyBorder="0"/>
  </cellStyleXfs>
  <cellXfs count="15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7" fillId="34" borderId="29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4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4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4" fontId="17" fillId="35" borderId="13" xfId="1" applyNumberFormat="1" applyFont="1" applyFill="1" applyBorder="1" applyAlignment="1">
      <alignment horizontal="left" vertical="top" wrapText="1"/>
    </xf>
    <xf numFmtId="164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2" borderId="18" xfId="0" applyFont="1" applyFill="1" applyBorder="1" applyProtection="1"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164" fontId="17" fillId="2" borderId="15" xfId="1" applyNumberFormat="1" applyFont="1" applyFill="1" applyBorder="1" applyAlignment="1" applyProtection="1">
      <alignment horizontal="center" wrapText="1"/>
      <protection hidden="1"/>
    </xf>
    <xf numFmtId="0" fontId="17" fillId="2" borderId="20" xfId="0" applyFont="1" applyFill="1" applyBorder="1" applyAlignment="1" applyProtection="1">
      <alignment horizontal="center" wrapText="1"/>
      <protection hidden="1"/>
    </xf>
    <xf numFmtId="0" fontId="17" fillId="2" borderId="21" xfId="0" applyFont="1" applyFill="1" applyBorder="1" applyAlignment="1" applyProtection="1">
      <protection hidden="1"/>
    </xf>
    <xf numFmtId="0" fontId="17" fillId="2" borderId="22" xfId="0" applyFont="1" applyFill="1" applyBorder="1" applyAlignment="1" applyProtection="1">
      <protection hidden="1"/>
    </xf>
    <xf numFmtId="0" fontId="17" fillId="2" borderId="17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 wrapText="1"/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164" fontId="0" fillId="0" borderId="10" xfId="1" applyNumberFormat="1" applyFont="1" applyBorder="1" applyProtection="1">
      <protection hidden="1"/>
    </xf>
    <xf numFmtId="164" fontId="0" fillId="0" borderId="12" xfId="1" applyNumberFormat="1" applyFont="1" applyBorder="1" applyProtection="1">
      <protection hidden="1"/>
    </xf>
    <xf numFmtId="43" fontId="0" fillId="0" borderId="0" xfId="0" applyNumberFormat="1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164" fontId="0" fillId="0" borderId="0" xfId="0" applyNumberFormat="1" applyFont="1" applyProtection="1">
      <protection hidden="1"/>
    </xf>
    <xf numFmtId="164" fontId="0" fillId="0" borderId="12" xfId="1" applyNumberFormat="1" applyFont="1" applyFill="1" applyBorder="1" applyProtection="1">
      <protection hidden="1"/>
    </xf>
    <xf numFmtId="165" fontId="0" fillId="0" borderId="0" xfId="0" applyNumberFormat="1" applyFont="1" applyProtection="1"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3" xfId="0" applyFont="1" applyFill="1" applyBorder="1" applyAlignment="1">
      <alignment horizontal="center" vertical="center"/>
    </xf>
    <xf numFmtId="164" fontId="17" fillId="2" borderId="13" xfId="1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 applyProtection="1">
      <alignment horizontal="left" vertical="center"/>
      <protection hidden="1"/>
    </xf>
    <xf numFmtId="3" fontId="0" fillId="0" borderId="10" xfId="1" applyNumberFormat="1" applyFont="1" applyBorder="1"/>
    <xf numFmtId="3" fontId="17" fillId="34" borderId="10" xfId="1" applyNumberFormat="1" applyFont="1" applyFill="1" applyBorder="1"/>
    <xf numFmtId="3" fontId="0" fillId="0" borderId="10" xfId="1" applyNumberFormat="1" applyFont="1" applyBorder="1" applyAlignment="1">
      <alignment horizontal="right"/>
    </xf>
    <xf numFmtId="164" fontId="1" fillId="2" borderId="10" xfId="1" applyNumberFormat="1" applyFont="1" applyFill="1" applyBorder="1" applyAlignment="1" applyProtection="1">
      <alignment horizontal="center"/>
      <protection hidden="1"/>
    </xf>
    <xf numFmtId="164" fontId="1" fillId="2" borderId="29" xfId="1" applyNumberFormat="1" applyFont="1" applyFill="1" applyBorder="1" applyAlignment="1" applyProtection="1">
      <alignment horizontal="center"/>
      <protection hidden="1"/>
    </xf>
    <xf numFmtId="4" fontId="24" fillId="0" borderId="10" xfId="1" applyNumberFormat="1" applyFont="1" applyBorder="1" applyProtection="1">
      <protection hidden="1"/>
    </xf>
    <xf numFmtId="4" fontId="24" fillId="0" borderId="12" xfId="1" applyNumberFormat="1" applyFont="1" applyBorder="1" applyProtection="1">
      <protection hidden="1"/>
    </xf>
    <xf numFmtId="166" fontId="21" fillId="0" borderId="10" xfId="1" applyNumberFormat="1" applyFont="1" applyBorder="1" applyAlignment="1">
      <alignment horizontal="right"/>
    </xf>
    <xf numFmtId="166" fontId="0" fillId="0" borderId="10" xfId="1" applyNumberFormat="1" applyFont="1" applyBorder="1"/>
    <xf numFmtId="166" fontId="17" fillId="34" borderId="10" xfId="1" applyNumberFormat="1" applyFont="1" applyFill="1" applyBorder="1" applyAlignment="1">
      <alignment horizontal="center"/>
    </xf>
    <xf numFmtId="166" fontId="17" fillId="34" borderId="10" xfId="1" applyNumberFormat="1" applyFont="1" applyFill="1" applyBorder="1"/>
    <xf numFmtId="4" fontId="17" fillId="34" borderId="10" xfId="1" applyNumberFormat="1" applyFont="1" applyFill="1" applyBorder="1"/>
    <xf numFmtId="4" fontId="17" fillId="34" borderId="10" xfId="1" applyNumberFormat="1" applyFont="1" applyFill="1" applyBorder="1" applyAlignment="1">
      <alignment horizontal="center"/>
    </xf>
    <xf numFmtId="0" fontId="17" fillId="2" borderId="15" xfId="0" applyFont="1" applyFill="1" applyBorder="1" applyAlignment="1" applyProtection="1">
      <alignment horizontal="center"/>
      <protection hidden="1"/>
    </xf>
    <xf numFmtId="166" fontId="1" fillId="0" borderId="10" xfId="1" applyNumberFormat="1" applyFont="1" applyBorder="1" applyAlignment="1">
      <alignment horizontal="right"/>
    </xf>
    <xf numFmtId="166" fontId="29" fillId="38" borderId="10" xfId="1" applyNumberFormat="1" applyFont="1" applyFill="1" applyBorder="1" applyAlignment="1">
      <alignment horizontal="right"/>
    </xf>
    <xf numFmtId="166" fontId="29" fillId="2" borderId="10" xfId="119" applyNumberFormat="1" applyFont="1" applyFill="1" applyBorder="1" applyAlignment="1">
      <alignment horizontal="right"/>
    </xf>
    <xf numFmtId="3" fontId="1" fillId="0" borderId="10" xfId="1" applyNumberFormat="1" applyFont="1" applyBorder="1" applyAlignment="1">
      <alignment horizontal="right"/>
    </xf>
    <xf numFmtId="166" fontId="29" fillId="38" borderId="10" xfId="119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3" fontId="29" fillId="38" borderId="10" xfId="119" applyNumberFormat="1" applyFont="1" applyFill="1" applyBorder="1" applyAlignment="1">
      <alignment horizontal="right"/>
    </xf>
    <xf numFmtId="166" fontId="29" fillId="2" borderId="10" xfId="1" applyNumberFormat="1" applyFont="1" applyFill="1" applyBorder="1" applyAlignment="1">
      <alignment horizontal="right"/>
    </xf>
    <xf numFmtId="166" fontId="29" fillId="2" borderId="10" xfId="0" applyNumberFormat="1" applyFont="1" applyFill="1" applyBorder="1" applyAlignment="1">
      <alignment horizontal="right"/>
    </xf>
    <xf numFmtId="166" fontId="30" fillId="0" borderId="10" xfId="0" applyNumberFormat="1" applyFont="1" applyBorder="1" applyAlignment="1">
      <alignment horizontal="right"/>
    </xf>
    <xf numFmtId="166" fontId="1" fillId="0" borderId="10" xfId="1" applyNumberFormat="1" applyFont="1" applyBorder="1"/>
    <xf numFmtId="4" fontId="1" fillId="0" borderId="10" xfId="1" applyNumberFormat="1" applyFont="1" applyBorder="1" applyAlignment="1">
      <alignment horizontal="right"/>
    </xf>
    <xf numFmtId="4" fontId="1" fillId="0" borderId="10" xfId="1" applyNumberFormat="1" applyFont="1" applyBorder="1"/>
    <xf numFmtId="164" fontId="1" fillId="2" borderId="12" xfId="1" applyNumberFormat="1" applyFont="1" applyFill="1" applyBorder="1" applyAlignment="1" applyProtection="1">
      <alignment horizontal="center"/>
      <protection hidden="1"/>
    </xf>
    <xf numFmtId="0" fontId="17" fillId="34" borderId="13" xfId="0" applyFont="1" applyFill="1" applyBorder="1" applyProtection="1">
      <protection hidden="1"/>
    </xf>
    <xf numFmtId="167" fontId="1" fillId="0" borderId="10" xfId="1" applyNumberFormat="1" applyFont="1" applyBorder="1" applyAlignment="1">
      <alignment horizontal="right"/>
    </xf>
    <xf numFmtId="168" fontId="17" fillId="34" borderId="10" xfId="1" applyNumberFormat="1" applyFont="1" applyFill="1" applyBorder="1"/>
    <xf numFmtId="166" fontId="0" fillId="0" borderId="10" xfId="1" applyNumberFormat="1" applyFont="1" applyBorder="1" applyAlignment="1">
      <alignment horizontal="right"/>
    </xf>
    <xf numFmtId="0" fontId="0" fillId="0" borderId="10" xfId="0" applyBorder="1" applyProtection="1">
      <protection hidden="1"/>
    </xf>
    <xf numFmtId="43" fontId="0" fillId="0" borderId="10" xfId="1" applyFont="1" applyBorder="1" applyProtection="1">
      <protection hidden="1"/>
    </xf>
    <xf numFmtId="43" fontId="1" fillId="2" borderId="29" xfId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43" fontId="0" fillId="0" borderId="12" xfId="1" applyFont="1" applyBorder="1" applyProtection="1">
      <protection hidden="1"/>
    </xf>
    <xf numFmtId="0" fontId="0" fillId="0" borderId="12" xfId="0" applyBorder="1" applyProtection="1">
      <protection hidden="1"/>
    </xf>
    <xf numFmtId="43" fontId="1" fillId="2" borderId="12" xfId="1" applyFont="1" applyFill="1" applyBorder="1" applyAlignment="1" applyProtection="1">
      <alignment horizontal="center"/>
      <protection hidden="1"/>
    </xf>
    <xf numFmtId="43" fontId="0" fillId="0" borderId="12" xfId="1" applyFont="1" applyFill="1" applyBorder="1" applyProtection="1">
      <protection hidden="1"/>
    </xf>
    <xf numFmtId="43" fontId="17" fillId="0" borderId="13" xfId="1" applyFont="1" applyBorder="1" applyProtection="1">
      <protection hidden="1"/>
    </xf>
    <xf numFmtId="43" fontId="17" fillId="2" borderId="13" xfId="1" applyFont="1" applyFill="1" applyBorder="1" applyAlignment="1" applyProtection="1">
      <alignment horizontal="center"/>
      <protection hidden="1"/>
    </xf>
    <xf numFmtId="43" fontId="17" fillId="34" borderId="13" xfId="1" applyFont="1" applyFill="1" applyBorder="1" applyAlignment="1" applyProtection="1">
      <alignment horizontal="center"/>
      <protection hidden="1"/>
    </xf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0" xfId="0" applyFont="1" applyBorder="1" applyAlignment="1" applyProtection="1">
      <alignment horizontal="center" vertical="center"/>
      <protection hidden="1"/>
    </xf>
    <xf numFmtId="0" fontId="21" fillId="0" borderId="32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7" fillId="0" borderId="18" xfId="0" applyFont="1" applyBorder="1" applyAlignment="1" applyProtection="1">
      <alignment horizontal="center" vertic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21" fillId="0" borderId="10" xfId="0" applyFont="1" applyBorder="1" applyAlignment="1">
      <alignment horizontal="center" vertical="center"/>
    </xf>
  </cellXfs>
  <cellStyles count="206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ctrlProps/ctrlProp2.xml><?xml version="1.0" encoding="utf-8"?>
<formControlPr xmlns="http://schemas.microsoft.com/office/spreadsheetml/2009/9/main" objectType="Drop" dropLines="3" dropStyle="combo" dx="16" fmlaLink="[1]L!$A$1" fmlaRange="[1]L!$A$2:$A$4" noThreeD="1" sel="0" val="0"/>
</file>

<file path=xl/ctrlProps/ctrlProp3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1285875</xdr:colOff>
          <xdr:row>0</xdr:row>
          <xdr:rowOff>142875</xdr:rowOff>
        </xdr:from>
        <xdr:to>
          <xdr:col>5</xdr:col>
          <xdr:colOff>66675</xdr:colOff>
          <xdr:row>1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1285875</xdr:colOff>
          <xdr:row>0</xdr:row>
          <xdr:rowOff>142875</xdr:rowOff>
        </xdr:from>
        <xdr:to>
          <xdr:col>5</xdr:col>
          <xdr:colOff>66675</xdr:colOff>
          <xdr:row>1</xdr:row>
          <xdr:rowOff>9525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142875</xdr:rowOff>
        </xdr:from>
        <xdr:to>
          <xdr:col>3</xdr:col>
          <xdr:colOff>581025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utrime.bytyqi/AppData/Local/Microsoft/Windows/Temporary%20Internet%20Files/Content.Outlook/DA3U1Z4O/Copy%20of%20Formati%20Raporti%20mujor%20i%20shpenzimev%20buxheto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SAT"/>
      <sheetName val="PRANIMET"/>
      <sheetName val="L"/>
    </sheetNames>
    <sheetDataSet>
      <sheetData sheetId="0"/>
      <sheetData sheetId="1"/>
      <sheetData sheetId="2">
        <row r="1">
          <cell r="A1">
            <v>1</v>
          </cell>
        </row>
        <row r="2">
          <cell r="G2" t="str">
            <v>Tabela 1: Pagesat</v>
          </cell>
        </row>
        <row r="4">
          <cell r="I4" t="str">
            <v>Gjithsejt Pagesat</v>
          </cell>
          <cell r="J4" t="str">
            <v>Shpenzimet</v>
          </cell>
          <cell r="S4" t="str">
            <v>Qeveria Lokale</v>
          </cell>
          <cell r="T4" t="str">
            <v>Paga</v>
          </cell>
          <cell r="U4" t="str">
            <v>Mallra dhe shërbime</v>
          </cell>
          <cell r="V4" t="str">
            <v>Shpenzime komunale</v>
          </cell>
          <cell r="W4" t="str">
            <v>Subvencione dhe Transfere</v>
          </cell>
          <cell r="X4" t="str">
            <v>Shpenzime Kapitale</v>
          </cell>
        </row>
        <row r="11">
          <cell r="G11" t="str">
            <v>Tabela 1: Plaćanja</v>
          </cell>
        </row>
        <row r="13">
          <cell r="I13" t="str">
            <v>Ukupno plaćanja</v>
          </cell>
          <cell r="J13" t="str">
            <v>Troškovi</v>
          </cell>
          <cell r="S13" t="str">
            <v>Lokalna vlada</v>
          </cell>
          <cell r="T13" t="str">
            <v>Plate</v>
          </cell>
          <cell r="U13" t="str">
            <v>Roba i usluge</v>
          </cell>
          <cell r="V13" t="str">
            <v>Komunalije</v>
          </cell>
          <cell r="W13" t="str">
            <v>Subvencije i transferi</v>
          </cell>
          <cell r="X13" t="str">
            <v>Kapitalni troškovi</v>
          </cell>
        </row>
        <row r="21">
          <cell r="G21" t="str">
            <v>Table 1: Payments</v>
          </cell>
        </row>
        <row r="23">
          <cell r="I23" t="str">
            <v>Total Payments</v>
          </cell>
          <cell r="J23" t="str">
            <v>Budget Expenditures</v>
          </cell>
          <cell r="S23" t="str">
            <v>Local Government</v>
          </cell>
          <cell r="T23" t="str">
            <v>Wages and Salaries</v>
          </cell>
          <cell r="U23" t="str">
            <v>Goods and Services</v>
          </cell>
          <cell r="V23" t="str">
            <v>Utilities</v>
          </cell>
          <cell r="W23" t="str">
            <v>Subventions and Transfers</v>
          </cell>
          <cell r="X23" t="str">
            <v>Capital Investments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22"/>
  <sheetViews>
    <sheetView zoomScale="85" zoomScaleNormal="85" zoomScaleSheetLayoutView="8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M8" sqref="M8"/>
    </sheetView>
  </sheetViews>
  <sheetFormatPr defaultColWidth="9.140625" defaultRowHeight="15" x14ac:dyDescent="0.25"/>
  <cols>
    <col min="1" max="1" width="5.42578125" style="71" customWidth="1"/>
    <col min="2" max="2" width="14.140625" style="71" customWidth="1"/>
    <col min="3" max="3" width="15.28515625" style="71" customWidth="1"/>
    <col min="4" max="4" width="15.140625" style="71" hidden="1" customWidth="1"/>
    <col min="5" max="5" width="14.5703125" style="87" customWidth="1"/>
    <col min="6" max="7" width="15.140625" style="71" bestFit="1" customWidth="1"/>
    <col min="8" max="9" width="12.42578125" style="71" bestFit="1" customWidth="1"/>
    <col min="10" max="10" width="15.28515625" style="71" bestFit="1" customWidth="1"/>
    <col min="11" max="12" width="15.140625" style="71" bestFit="1" customWidth="1"/>
    <col min="13" max="13" width="14.5703125" style="71" customWidth="1"/>
    <col min="14" max="14" width="12.140625" style="71" customWidth="1"/>
    <col min="15" max="15" width="11.5703125" style="71" bestFit="1" customWidth="1"/>
    <col min="16" max="16" width="12.42578125" style="71" bestFit="1" customWidth="1"/>
    <col min="17" max="17" width="13.85546875" style="71" customWidth="1"/>
    <col min="18" max="18" width="15.140625" style="71" bestFit="1" customWidth="1"/>
    <col min="19" max="19" width="13.85546875" style="71" bestFit="1" customWidth="1"/>
    <col min="20" max="20" width="11.42578125" style="71" customWidth="1"/>
    <col min="21" max="21" width="11.5703125" style="71" bestFit="1" customWidth="1"/>
    <col min="22" max="22" width="12.42578125" style="71" bestFit="1" customWidth="1"/>
    <col min="23" max="16384" width="9.140625" style="71"/>
  </cols>
  <sheetData>
    <row r="1" spans="1:22" ht="26.25" customHeight="1" x14ac:dyDescent="0.25">
      <c r="A1" s="68" t="str">
        <f>IF([1]L!$A$1=1,[1]L!G2,IF([1]L!$A$1=2,[1]L!G11,[1]L!G21))</f>
        <v>Tabela 1: Pagesat</v>
      </c>
      <c r="B1" s="69"/>
      <c r="C1" s="70"/>
      <c r="D1" s="145" t="s">
        <v>609</v>
      </c>
      <c r="E1" s="72"/>
      <c r="F1" s="70"/>
      <c r="G1" s="70"/>
      <c r="H1" s="70"/>
      <c r="I1" s="70"/>
      <c r="J1" s="70"/>
      <c r="M1" s="88"/>
      <c r="N1"/>
      <c r="O1" s="88"/>
      <c r="P1" s="88"/>
      <c r="R1" s="88"/>
    </row>
    <row r="2" spans="1:22" ht="18.75" customHeight="1" x14ac:dyDescent="0.25">
      <c r="A2" s="98" t="s">
        <v>876</v>
      </c>
      <c r="B2" s="73"/>
      <c r="C2" s="73"/>
      <c r="D2" s="146"/>
      <c r="E2" s="74"/>
      <c r="F2" s="74"/>
      <c r="G2" s="74"/>
      <c r="H2" s="74"/>
      <c r="I2" s="74"/>
      <c r="J2" s="74"/>
      <c r="O2" s="88"/>
    </row>
    <row r="3" spans="1:22" s="75" customFormat="1" ht="12.75" customHeight="1" x14ac:dyDescent="0.25">
      <c r="A3" s="147"/>
      <c r="B3" s="147"/>
      <c r="C3" s="76"/>
      <c r="D3" s="112"/>
      <c r="E3" s="77"/>
      <c r="F3" s="78"/>
      <c r="G3" s="78"/>
      <c r="H3" s="78"/>
      <c r="I3" s="78"/>
      <c r="J3" s="79"/>
      <c r="K3" s="77"/>
      <c r="L3" s="78"/>
      <c r="M3" s="78"/>
      <c r="N3" s="78"/>
      <c r="O3" s="78"/>
      <c r="P3" s="79"/>
      <c r="Q3" s="77"/>
      <c r="R3" s="78"/>
      <c r="S3" s="78"/>
      <c r="T3" s="78"/>
      <c r="U3" s="78"/>
      <c r="V3" s="79"/>
    </row>
    <row r="4" spans="1:22" s="75" customFormat="1" ht="12.75" customHeight="1" x14ac:dyDescent="0.25">
      <c r="A4" s="147"/>
      <c r="B4" s="147"/>
      <c r="C4" s="76"/>
      <c r="D4" s="112"/>
      <c r="E4" s="80"/>
      <c r="F4" s="91"/>
      <c r="G4" s="81"/>
      <c r="H4" s="81"/>
      <c r="I4" s="81"/>
      <c r="J4" s="81"/>
      <c r="K4" s="80"/>
      <c r="L4" s="91"/>
      <c r="M4" s="81"/>
      <c r="N4" s="81"/>
      <c r="O4" s="81"/>
      <c r="P4" s="81"/>
      <c r="Q4" s="80"/>
      <c r="R4" s="91"/>
      <c r="S4" s="81"/>
      <c r="T4" s="81"/>
      <c r="U4" s="82"/>
      <c r="V4" s="81"/>
    </row>
    <row r="5" spans="1:22" s="83" customFormat="1" ht="57" customHeight="1" x14ac:dyDescent="0.25">
      <c r="A5" s="148"/>
      <c r="B5" s="148"/>
      <c r="C5" s="82" t="str">
        <f>IF([1]L!$A$1=1,[1]L!I4,IF([1]L!$A$1=2,[1]L!I13,[1]L!I23))</f>
        <v>Gjithsejt Pagesat</v>
      </c>
      <c r="D5" s="82" t="str">
        <f>IF([1]L!$A$1=1,[1]L!J4,IF([1]L!$A$1=2,[1]L!J13,[1]L!J23))</f>
        <v>Shpenzimet</v>
      </c>
      <c r="E5" s="82" t="str">
        <f>IF([1]L!$A$1=1,[1]L!S4,IF([1]L!$A$1=2,[1]L!S13,[1]L!S23))</f>
        <v>Qeveria Lokale</v>
      </c>
      <c r="F5" s="82" t="str">
        <f>IF([1]L!$A$1=1,[1]L!T4,IF([1]L!$A$1=2,[1]L!T13,[1]L!T23))</f>
        <v>Paga</v>
      </c>
      <c r="G5" s="82" t="str">
        <f>IF([1]L!$A$1=1,[1]L!U4,IF([1]L!$A$1=2,[1]L!U13,[1]L!U23))</f>
        <v>Mallra dhe shërbime</v>
      </c>
      <c r="H5" s="82" t="str">
        <f>IF([1]L!$A$1=1,[1]L!V4,IF([1]L!$A$1=2,[1]L!V13,[1]L!V23))</f>
        <v>Shpenzime komunale</v>
      </c>
      <c r="I5" s="82" t="str">
        <f>IF([1]L!$A$1=1,[1]L!W4,IF([1]L!$A$1=2,[1]L!W13,[1]L!W23))</f>
        <v>Subvencione dhe Transfere</v>
      </c>
      <c r="J5" s="82" t="str">
        <f>IF([1]L!$A$1=1,[1]L!X4,IF([1]L!$A$1=2,[1]L!X13,[1]L!X23))</f>
        <v>Shpenzime Kapitale</v>
      </c>
      <c r="K5" s="82" t="s">
        <v>868</v>
      </c>
      <c r="L5" s="82" t="s">
        <v>0</v>
      </c>
      <c r="M5" s="82" t="s">
        <v>32</v>
      </c>
      <c r="N5" s="82" t="s">
        <v>33</v>
      </c>
      <c r="O5" s="82" t="s">
        <v>21</v>
      </c>
      <c r="P5" s="82" t="s">
        <v>35</v>
      </c>
      <c r="Q5" s="82" t="s">
        <v>869</v>
      </c>
      <c r="R5" s="82" t="s">
        <v>0</v>
      </c>
      <c r="S5" s="82" t="s">
        <v>32</v>
      </c>
      <c r="T5" s="82" t="s">
        <v>33</v>
      </c>
      <c r="U5" s="82" t="s">
        <v>21</v>
      </c>
      <c r="V5" s="82" t="s">
        <v>35</v>
      </c>
    </row>
    <row r="6" spans="1:22" s="134" customFormat="1" x14ac:dyDescent="0.25">
      <c r="A6" s="142">
        <v>2021</v>
      </c>
      <c r="B6" s="131" t="s">
        <v>684</v>
      </c>
      <c r="C6" s="132">
        <f>E6+K6+Q6</f>
        <v>1965644.24</v>
      </c>
      <c r="D6" s="84">
        <f t="shared" ref="D6:D12" si="0">+E6+K6+Q6</f>
        <v>1965644.24</v>
      </c>
      <c r="E6" s="133">
        <f>SUM(F6:J6)</f>
        <v>797450.9</v>
      </c>
      <c r="F6" s="104">
        <v>155009.96</v>
      </c>
      <c r="G6" s="132">
        <v>159413.54</v>
      </c>
      <c r="H6" s="132">
        <v>0</v>
      </c>
      <c r="I6" s="84">
        <v>0</v>
      </c>
      <c r="J6" s="84">
        <v>483027.4</v>
      </c>
      <c r="K6" s="102">
        <f>SUM(L6:P6)</f>
        <v>922893.92</v>
      </c>
      <c r="L6" s="132">
        <v>922893.92</v>
      </c>
      <c r="M6" s="132"/>
      <c r="N6" s="132">
        <v>0</v>
      </c>
      <c r="O6" s="84">
        <v>0</v>
      </c>
      <c r="P6" s="132">
        <v>0</v>
      </c>
      <c r="Q6" s="103">
        <f>SUM(R6:V6)</f>
        <v>245299.42</v>
      </c>
      <c r="R6" s="132">
        <v>245299.42</v>
      </c>
      <c r="S6" s="132"/>
      <c r="T6" s="132">
        <v>0</v>
      </c>
      <c r="U6" s="84"/>
      <c r="V6" s="132">
        <v>0</v>
      </c>
    </row>
    <row r="7" spans="1:22" s="134" customFormat="1" x14ac:dyDescent="0.25">
      <c r="A7" s="142"/>
      <c r="B7" s="131" t="s">
        <v>687</v>
      </c>
      <c r="C7" s="132">
        <f t="shared" ref="C7:C11" si="1">E7+K7+Q7</f>
        <v>2060214.39</v>
      </c>
      <c r="D7" s="84">
        <f t="shared" si="0"/>
        <v>2060214.39</v>
      </c>
      <c r="E7" s="133">
        <f t="shared" ref="E7:E11" si="2">SUM(F7:J7)</f>
        <v>1277191.08</v>
      </c>
      <c r="F7" s="132">
        <v>0</v>
      </c>
      <c r="G7" s="132">
        <v>268354.40999999997</v>
      </c>
      <c r="H7" s="132">
        <v>106570.97</v>
      </c>
      <c r="I7" s="84">
        <v>106233.75</v>
      </c>
      <c r="J7" s="132">
        <v>796031.95</v>
      </c>
      <c r="K7" s="102">
        <f t="shared" ref="K7:K16" si="3">SUM(L7:P7)</f>
        <v>396955.67000000004</v>
      </c>
      <c r="L7" s="132">
        <v>0</v>
      </c>
      <c r="M7" s="132">
        <v>274449.08</v>
      </c>
      <c r="N7" s="132">
        <v>13185.99</v>
      </c>
      <c r="O7" s="84">
        <v>0</v>
      </c>
      <c r="P7" s="132">
        <v>109320.6</v>
      </c>
      <c r="Q7" s="103">
        <f t="shared" ref="Q7:Q15" si="4">SUM(R7:V7)</f>
        <v>386067.63999999996</v>
      </c>
      <c r="R7" s="84">
        <v>0</v>
      </c>
      <c r="S7" s="132">
        <v>325342.71999999997</v>
      </c>
      <c r="T7" s="132">
        <v>11654.92</v>
      </c>
      <c r="U7" s="84">
        <v>49070</v>
      </c>
      <c r="V7" s="132">
        <v>0</v>
      </c>
    </row>
    <row r="8" spans="1:22" s="134" customFormat="1" x14ac:dyDescent="0.25">
      <c r="A8" s="142"/>
      <c r="B8" s="131" t="s">
        <v>879</v>
      </c>
      <c r="C8" s="132">
        <f t="shared" si="1"/>
        <v>3589220.58</v>
      </c>
      <c r="D8" s="84">
        <f t="shared" si="0"/>
        <v>3589220.58</v>
      </c>
      <c r="E8" s="133">
        <f t="shared" si="2"/>
        <v>839103.24</v>
      </c>
      <c r="F8" s="104">
        <v>310040.57</v>
      </c>
      <c r="G8" s="132">
        <v>22067.77</v>
      </c>
      <c r="H8" s="132">
        <v>11171.91</v>
      </c>
      <c r="I8" s="132">
        <v>40693</v>
      </c>
      <c r="J8" s="132">
        <v>455129.99</v>
      </c>
      <c r="K8" s="102">
        <f t="shared" si="3"/>
        <v>2228641.85</v>
      </c>
      <c r="L8" s="132">
        <v>2027073.03</v>
      </c>
      <c r="M8" s="132">
        <v>193415.8</v>
      </c>
      <c r="N8" s="132">
        <v>8153.02</v>
      </c>
      <c r="O8" s="84">
        <v>0</v>
      </c>
      <c r="P8" s="132">
        <v>0</v>
      </c>
      <c r="Q8" s="103">
        <f t="shared" si="4"/>
        <v>521475.49</v>
      </c>
      <c r="R8" s="132">
        <v>486593.92</v>
      </c>
      <c r="S8" s="132">
        <v>3772.57</v>
      </c>
      <c r="T8" s="132">
        <v>5309</v>
      </c>
      <c r="U8" s="84">
        <v>800</v>
      </c>
      <c r="V8" s="132">
        <v>25000</v>
      </c>
    </row>
    <row r="9" spans="1:22" s="134" customFormat="1" x14ac:dyDescent="0.25">
      <c r="A9" s="142"/>
      <c r="B9" s="131" t="s">
        <v>693</v>
      </c>
      <c r="C9" s="132">
        <f t="shared" si="1"/>
        <v>3584705.3200000003</v>
      </c>
      <c r="D9" s="84">
        <f t="shared" si="0"/>
        <v>3584705.3200000003</v>
      </c>
      <c r="E9" s="133">
        <f t="shared" si="2"/>
        <v>1839881.52</v>
      </c>
      <c r="F9" s="104">
        <v>151620.39000000001</v>
      </c>
      <c r="G9" s="132">
        <v>306956.65999999997</v>
      </c>
      <c r="H9" s="132">
        <v>101172.04</v>
      </c>
      <c r="I9" s="132">
        <v>17795.349999999999</v>
      </c>
      <c r="J9" s="132">
        <v>1262337.08</v>
      </c>
      <c r="K9" s="102">
        <f t="shared" si="3"/>
        <v>1169261.54</v>
      </c>
      <c r="L9" s="132">
        <v>912713.46</v>
      </c>
      <c r="M9" s="132">
        <v>242489.8</v>
      </c>
      <c r="N9" s="132">
        <v>14058.28</v>
      </c>
      <c r="O9" s="84">
        <v>0</v>
      </c>
      <c r="P9" s="132">
        <v>0</v>
      </c>
      <c r="Q9" s="103">
        <f t="shared" si="4"/>
        <v>575562.26</v>
      </c>
      <c r="R9" s="132">
        <v>233269.03999999998</v>
      </c>
      <c r="S9" s="132">
        <v>316446.33</v>
      </c>
      <c r="T9" s="132">
        <v>5646.89</v>
      </c>
      <c r="U9" s="84">
        <v>5200</v>
      </c>
      <c r="V9" s="132">
        <v>15000</v>
      </c>
    </row>
    <row r="10" spans="1:22" s="134" customFormat="1" x14ac:dyDescent="0.25">
      <c r="A10" s="142"/>
      <c r="B10" s="131" t="s">
        <v>695</v>
      </c>
      <c r="C10" s="132">
        <f t="shared" si="1"/>
        <v>3090602.12</v>
      </c>
      <c r="D10" s="84">
        <f t="shared" si="0"/>
        <v>3090602.12</v>
      </c>
      <c r="E10" s="133">
        <f t="shared" si="2"/>
        <v>1004677.31</v>
      </c>
      <c r="F10" s="104">
        <v>150659.4</v>
      </c>
      <c r="G10" s="132">
        <v>83316.290000000008</v>
      </c>
      <c r="H10" s="132">
        <v>470.45</v>
      </c>
      <c r="I10" s="132">
        <v>55925</v>
      </c>
      <c r="J10" s="132">
        <v>714306.17</v>
      </c>
      <c r="K10" s="102">
        <f t="shared" si="3"/>
        <v>1815240.87</v>
      </c>
      <c r="L10" s="132">
        <v>1323816.54</v>
      </c>
      <c r="M10" s="132">
        <v>224323.59</v>
      </c>
      <c r="N10" s="132">
        <v>8571.25</v>
      </c>
      <c r="O10" s="84">
        <v>99500</v>
      </c>
      <c r="P10" s="132">
        <v>159029.49</v>
      </c>
      <c r="Q10" s="103">
        <f t="shared" si="4"/>
        <v>270683.93999999994</v>
      </c>
      <c r="R10" s="132">
        <v>234278.91999999998</v>
      </c>
      <c r="S10" s="132">
        <v>11061.24</v>
      </c>
      <c r="T10" s="132">
        <v>5253.78</v>
      </c>
      <c r="U10" s="84">
        <v>20090</v>
      </c>
      <c r="V10" s="132">
        <v>0</v>
      </c>
    </row>
    <row r="11" spans="1:22" s="134" customFormat="1" x14ac:dyDescent="0.25">
      <c r="A11" s="142"/>
      <c r="B11" s="131" t="s">
        <v>697</v>
      </c>
      <c r="C11" s="132">
        <f t="shared" si="1"/>
        <v>2327443.8899999997</v>
      </c>
      <c r="D11" s="84">
        <f t="shared" si="0"/>
        <v>2327443.8899999997</v>
      </c>
      <c r="E11" s="133">
        <f t="shared" si="2"/>
        <v>746205.80999999994</v>
      </c>
      <c r="F11" s="104">
        <v>150815.44</v>
      </c>
      <c r="G11" s="132">
        <v>30152.1</v>
      </c>
      <c r="H11" s="132">
        <v>278.45</v>
      </c>
      <c r="I11" s="132">
        <v>2000</v>
      </c>
      <c r="J11" s="132">
        <v>562959.81999999995</v>
      </c>
      <c r="K11" s="102">
        <f t="shared" si="3"/>
        <v>1374481.74</v>
      </c>
      <c r="L11" s="132">
        <v>1220204.3600000001</v>
      </c>
      <c r="M11" s="132">
        <v>29441.66</v>
      </c>
      <c r="N11" s="132">
        <v>9540.2800000000007</v>
      </c>
      <c r="O11" s="84">
        <v>0</v>
      </c>
      <c r="P11" s="132">
        <v>115295.44</v>
      </c>
      <c r="Q11" s="103">
        <f t="shared" si="4"/>
        <v>206756.34</v>
      </c>
      <c r="R11" s="132">
        <v>200614.77</v>
      </c>
      <c r="S11" s="132">
        <v>2958.6</v>
      </c>
      <c r="T11" s="132">
        <v>3182.97</v>
      </c>
      <c r="U11" s="84">
        <v>0</v>
      </c>
      <c r="V11" s="132">
        <v>0</v>
      </c>
    </row>
    <row r="12" spans="1:22" s="134" customFormat="1" x14ac:dyDescent="0.25">
      <c r="A12" s="142"/>
      <c r="B12" s="131" t="s">
        <v>700</v>
      </c>
      <c r="C12" s="132">
        <f>E12+K12+Q12</f>
        <v>4126569.1400000006</v>
      </c>
      <c r="D12" s="84">
        <f t="shared" si="0"/>
        <v>4126569.1400000006</v>
      </c>
      <c r="E12" s="133">
        <f>SUM(F12:J12)</f>
        <v>2567229.2800000003</v>
      </c>
      <c r="F12" s="104">
        <v>156353.57999999999</v>
      </c>
      <c r="G12" s="132">
        <v>374807.59</v>
      </c>
      <c r="H12" s="132">
        <v>51293.08</v>
      </c>
      <c r="I12" s="132">
        <v>43855.7</v>
      </c>
      <c r="J12" s="132">
        <v>1940919.33</v>
      </c>
      <c r="K12" s="102">
        <f t="shared" si="3"/>
        <v>1232041.9900000002</v>
      </c>
      <c r="L12" s="132">
        <v>921277.27</v>
      </c>
      <c r="M12" s="132">
        <v>247693.37</v>
      </c>
      <c r="N12" s="132">
        <v>12140.86</v>
      </c>
      <c r="O12" s="84">
        <v>0</v>
      </c>
      <c r="P12" s="132">
        <v>50930.49</v>
      </c>
      <c r="Q12" s="103">
        <f t="shared" si="4"/>
        <v>327297.87</v>
      </c>
      <c r="R12" s="132">
        <v>200103.74</v>
      </c>
      <c r="S12" s="132">
        <v>108075</v>
      </c>
      <c r="T12" s="132">
        <v>15619.13</v>
      </c>
      <c r="U12" s="84">
        <v>3500</v>
      </c>
      <c r="V12" s="132">
        <v>0</v>
      </c>
    </row>
    <row r="13" spans="1:22" s="134" customFormat="1" x14ac:dyDescent="0.25">
      <c r="A13" s="142"/>
      <c r="B13" s="131" t="s">
        <v>703</v>
      </c>
      <c r="C13" s="132">
        <f>E13+K13+Q13</f>
        <v>3073914.35</v>
      </c>
      <c r="D13" s="84">
        <f t="shared" ref="D13" si="5">+E13+K13+Q13</f>
        <v>3073914.35</v>
      </c>
      <c r="E13" s="133">
        <f>SUM(F13:J13)</f>
        <v>1417397.74</v>
      </c>
      <c r="F13" s="104">
        <v>147660.03</v>
      </c>
      <c r="G13" s="132">
        <v>274075.53999999998</v>
      </c>
      <c r="H13" s="132">
        <v>60663.58</v>
      </c>
      <c r="I13" s="132">
        <v>233069.8</v>
      </c>
      <c r="J13" s="132">
        <v>701928.79</v>
      </c>
      <c r="K13" s="102">
        <f t="shared" si="3"/>
        <v>1128548.5899999999</v>
      </c>
      <c r="L13" s="132">
        <v>929756.98</v>
      </c>
      <c r="M13" s="132">
        <v>106788.1</v>
      </c>
      <c r="N13" s="132">
        <v>3003.51</v>
      </c>
      <c r="O13" s="84">
        <v>89000</v>
      </c>
      <c r="P13" s="132">
        <v>0</v>
      </c>
      <c r="Q13" s="103">
        <f t="shared" si="4"/>
        <v>527968.02</v>
      </c>
      <c r="R13" s="132">
        <v>212777.61</v>
      </c>
      <c r="S13" s="132">
        <v>213765.52</v>
      </c>
      <c r="T13" s="132">
        <v>124.89</v>
      </c>
      <c r="U13" s="84">
        <v>61300</v>
      </c>
      <c r="V13" s="132">
        <v>40000</v>
      </c>
    </row>
    <row r="14" spans="1:22" s="134" customFormat="1" x14ac:dyDescent="0.25">
      <c r="A14" s="142"/>
      <c r="B14" s="131" t="s">
        <v>706</v>
      </c>
      <c r="C14" s="132">
        <f t="shared" ref="C14:C15" si="6">E14+K14+Q14</f>
        <v>0</v>
      </c>
      <c r="D14" s="84">
        <f t="shared" ref="D14:D15" si="7">+E14+K14+Q14</f>
        <v>0</v>
      </c>
      <c r="E14" s="133">
        <f t="shared" ref="E14:E15" si="8">SUM(F14:J14)</f>
        <v>0</v>
      </c>
      <c r="F14" s="104"/>
      <c r="G14" s="132"/>
      <c r="H14" s="132"/>
      <c r="I14" s="132"/>
      <c r="J14" s="132"/>
      <c r="K14" s="102">
        <f t="shared" si="3"/>
        <v>0</v>
      </c>
      <c r="L14" s="132"/>
      <c r="M14" s="132"/>
      <c r="N14" s="132"/>
      <c r="O14" s="84"/>
      <c r="P14" s="132"/>
      <c r="Q14" s="103">
        <f t="shared" si="4"/>
        <v>0</v>
      </c>
      <c r="R14" s="132"/>
      <c r="S14" s="132"/>
      <c r="T14" s="132"/>
      <c r="U14" s="84"/>
      <c r="V14" s="132"/>
    </row>
    <row r="15" spans="1:22" s="134" customFormat="1" x14ac:dyDescent="0.25">
      <c r="A15" s="143"/>
      <c r="B15" s="131" t="s">
        <v>709</v>
      </c>
      <c r="C15" s="132">
        <f t="shared" si="6"/>
        <v>0</v>
      </c>
      <c r="D15" s="84">
        <f t="shared" si="7"/>
        <v>0</v>
      </c>
      <c r="E15" s="133">
        <f t="shared" si="8"/>
        <v>0</v>
      </c>
      <c r="F15" s="104"/>
      <c r="G15" s="132"/>
      <c r="H15" s="132"/>
      <c r="I15" s="85"/>
      <c r="J15" s="135"/>
      <c r="K15" s="102">
        <f t="shared" si="3"/>
        <v>0</v>
      </c>
      <c r="L15" s="132"/>
      <c r="M15" s="132"/>
      <c r="N15" s="85"/>
      <c r="O15" s="85"/>
      <c r="P15" s="135"/>
      <c r="Q15" s="103">
        <f t="shared" si="4"/>
        <v>0</v>
      </c>
      <c r="R15" s="132"/>
      <c r="S15" s="132"/>
      <c r="T15" s="135"/>
      <c r="U15" s="85"/>
      <c r="V15" s="135"/>
    </row>
    <row r="16" spans="1:22" s="134" customFormat="1" x14ac:dyDescent="0.25">
      <c r="A16" s="143"/>
      <c r="B16" s="131" t="s">
        <v>880</v>
      </c>
      <c r="C16" s="132">
        <f t="shared" ref="C16:C17" si="9">E16+K16+Q16</f>
        <v>0</v>
      </c>
      <c r="D16" s="84">
        <f t="shared" ref="D16:D17" si="10">+E16+K16+Q16</f>
        <v>0</v>
      </c>
      <c r="E16" s="133">
        <f t="shared" ref="E16:E17" si="11">SUM(F16:J16)</f>
        <v>0</v>
      </c>
      <c r="F16" s="104"/>
      <c r="G16" s="132"/>
      <c r="H16" s="132"/>
      <c r="I16" s="85"/>
      <c r="J16" s="135"/>
      <c r="K16" s="102">
        <f t="shared" si="3"/>
        <v>0</v>
      </c>
      <c r="L16" s="132"/>
      <c r="M16" s="132"/>
      <c r="N16" s="85"/>
      <c r="O16" s="85"/>
      <c r="P16" s="135"/>
      <c r="Q16" s="103">
        <f t="shared" ref="Q16:Q17" si="12">SUM(R16:V16)</f>
        <v>0</v>
      </c>
      <c r="R16" s="132"/>
      <c r="S16" s="132"/>
      <c r="T16" s="135"/>
      <c r="U16" s="85"/>
      <c r="V16" s="135"/>
    </row>
    <row r="17" spans="1:22" s="134" customFormat="1" x14ac:dyDescent="0.25">
      <c r="A17" s="143"/>
      <c r="B17" s="136" t="s">
        <v>715</v>
      </c>
      <c r="C17" s="135">
        <f t="shared" si="9"/>
        <v>0</v>
      </c>
      <c r="D17" s="85">
        <f t="shared" si="10"/>
        <v>0</v>
      </c>
      <c r="E17" s="137">
        <f t="shared" si="11"/>
        <v>0</v>
      </c>
      <c r="F17" s="105"/>
      <c r="G17" s="135"/>
      <c r="H17" s="132"/>
      <c r="I17" s="89"/>
      <c r="J17" s="138"/>
      <c r="K17" s="126">
        <f t="shared" ref="K17" si="13">SUM(L17:P17)</f>
        <v>0</v>
      </c>
      <c r="L17" s="135"/>
      <c r="M17" s="135"/>
      <c r="N17" s="89"/>
      <c r="O17" s="89"/>
      <c r="P17" s="138"/>
      <c r="Q17" s="126">
        <f t="shared" si="12"/>
        <v>0</v>
      </c>
      <c r="R17" s="135"/>
      <c r="S17" s="132"/>
      <c r="T17" s="138"/>
      <c r="U17" s="89"/>
      <c r="V17" s="138"/>
    </row>
    <row r="18" spans="1:22" s="134" customFormat="1" x14ac:dyDescent="0.25">
      <c r="A18" s="144"/>
      <c r="B18" s="127" t="s">
        <v>683</v>
      </c>
      <c r="C18" s="139">
        <f>E18+K18+Q18</f>
        <v>23818314.030000005</v>
      </c>
      <c r="D18" s="139">
        <f>SUM(D6:D17)</f>
        <v>23818314.030000005</v>
      </c>
      <c r="E18" s="140">
        <f>SUM(E6:E17)</f>
        <v>10489136.880000001</v>
      </c>
      <c r="F18" s="140">
        <f>SUM(F6:F17)</f>
        <v>1222159.3700000001</v>
      </c>
      <c r="G18" s="140">
        <f t="shared" ref="G18" si="14">SUM(G6:G17)</f>
        <v>1519143.9</v>
      </c>
      <c r="H18" s="140">
        <f>SUM(H6:H17)</f>
        <v>331620.48000000004</v>
      </c>
      <c r="I18" s="140">
        <f t="shared" ref="I18:J18" si="15">SUM(I6:I17)</f>
        <v>499572.6</v>
      </c>
      <c r="J18" s="140">
        <f t="shared" si="15"/>
        <v>6916640.5300000003</v>
      </c>
      <c r="K18" s="141">
        <f>SUM(K6:K17)</f>
        <v>10268066.170000002</v>
      </c>
      <c r="L18" s="141">
        <f t="shared" ref="L18:V18" si="16">SUM(L6:L17)</f>
        <v>8257735.5600000005</v>
      </c>
      <c r="M18" s="141">
        <f t="shared" si="16"/>
        <v>1318601.3999999999</v>
      </c>
      <c r="N18" s="141">
        <f t="shared" si="16"/>
        <v>68653.189999999988</v>
      </c>
      <c r="O18" s="141">
        <f t="shared" si="16"/>
        <v>188500</v>
      </c>
      <c r="P18" s="141">
        <f t="shared" si="16"/>
        <v>434576.01999999996</v>
      </c>
      <c r="Q18" s="141">
        <f t="shared" si="16"/>
        <v>3061110.98</v>
      </c>
      <c r="R18" s="141">
        <f t="shared" si="16"/>
        <v>1812937.42</v>
      </c>
      <c r="S18" s="141">
        <f t="shared" si="16"/>
        <v>981421.98</v>
      </c>
      <c r="T18" s="141">
        <f t="shared" si="16"/>
        <v>46791.579999999994</v>
      </c>
      <c r="U18" s="141">
        <f t="shared" si="16"/>
        <v>139960</v>
      </c>
      <c r="V18" s="141">
        <f t="shared" si="16"/>
        <v>80000</v>
      </c>
    </row>
    <row r="19" spans="1:22" x14ac:dyDescent="0.25">
      <c r="C19" s="86"/>
      <c r="D19" s="86"/>
      <c r="L19" s="88"/>
    </row>
    <row r="20" spans="1:22" x14ac:dyDescent="0.25">
      <c r="C20" s="86"/>
      <c r="D20" s="86"/>
    </row>
    <row r="21" spans="1:22" x14ac:dyDescent="0.25">
      <c r="C21" s="86"/>
      <c r="D21" s="86"/>
      <c r="F21" s="88"/>
      <c r="I21" s="88"/>
    </row>
    <row r="22" spans="1:22" x14ac:dyDescent="0.25">
      <c r="C22" s="90"/>
      <c r="D22" s="86"/>
    </row>
  </sheetData>
  <mergeCells count="4">
    <mergeCell ref="A6:A18"/>
    <mergeCell ref="D1:D2"/>
    <mergeCell ref="B3:B5"/>
    <mergeCell ref="A3:A5"/>
  </mergeCells>
  <pageMargins left="0.25" right="0.25" top="0.75" bottom="0.75" header="0.3" footer="0.3"/>
  <pageSetup paperSize="9" scale="5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1285875</xdr:colOff>
                    <xdr:row>0</xdr:row>
                    <xdr:rowOff>142875</xdr:rowOff>
                  </from>
                  <to>
                    <xdr:col>5</xdr:col>
                    <xdr:colOff>66675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3</xdr:col>
                    <xdr:colOff>1285875</xdr:colOff>
                    <xdr:row>0</xdr:row>
                    <xdr:rowOff>142875</xdr:rowOff>
                  </from>
                  <to>
                    <xdr:col>5</xdr:col>
                    <xdr:colOff>66675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L154"/>
  <sheetViews>
    <sheetView tabSelected="1" view="pageBreakPreview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9" sqref="A9"/>
      <selection pane="bottomRight" activeCell="C11" sqref="C11"/>
    </sheetView>
  </sheetViews>
  <sheetFormatPr defaultColWidth="9.140625" defaultRowHeight="15" x14ac:dyDescent="0.25"/>
  <cols>
    <col min="1" max="1" width="7.140625" style="1" customWidth="1"/>
    <col min="2" max="2" width="23.5703125" style="1" customWidth="1"/>
    <col min="3" max="3" width="16.140625" style="1" customWidth="1"/>
    <col min="4" max="4" width="18.140625" style="2" customWidth="1"/>
    <col min="5" max="5" width="12.42578125" style="2" customWidth="1"/>
    <col min="6" max="6" width="14.85546875" style="2" customWidth="1"/>
    <col min="7" max="7" width="15.28515625" style="1" customWidth="1"/>
    <col min="8" max="8" width="14" style="1" customWidth="1"/>
    <col min="9" max="9" width="15.42578125" style="1" customWidth="1"/>
    <col min="10" max="10" width="12.7109375" style="1" bestFit="1" customWidth="1"/>
    <col min="11" max="11" width="13.7109375" style="1" customWidth="1"/>
    <col min="12" max="12" width="13.85546875" style="1" customWidth="1"/>
    <col min="13" max="13" width="14.28515625" style="1" customWidth="1"/>
    <col min="14" max="14" width="11.85546875" style="1" customWidth="1"/>
    <col min="15" max="16384" width="9.140625" style="1"/>
  </cols>
  <sheetData>
    <row r="1" spans="1:12" s="3" customFormat="1" ht="26.25" customHeight="1" x14ac:dyDescent="0.25">
      <c r="A1" s="12" t="str">
        <f>IF(L!$A$1=1,L!G6,IF(L!$A$1=2,L!G16,L!G26))</f>
        <v>Tabela 2: Pranimet</v>
      </c>
      <c r="B1" s="12"/>
      <c r="D1" s="4"/>
      <c r="E1" s="4"/>
      <c r="F1" s="4"/>
    </row>
    <row r="2" spans="1:12" s="3" customFormat="1" ht="17.25" customHeight="1" x14ac:dyDescent="0.25">
      <c r="A2" s="92" t="s">
        <v>876</v>
      </c>
      <c r="B2" s="93"/>
      <c r="C2" s="9"/>
      <c r="D2" s="9"/>
      <c r="E2" s="10"/>
      <c r="F2" s="10"/>
      <c r="G2" s="9"/>
      <c r="H2" s="9"/>
      <c r="I2" s="9"/>
      <c r="J2" s="9"/>
      <c r="K2" s="9"/>
      <c r="L2" s="9"/>
    </row>
    <row r="3" spans="1:12" s="2" customFormat="1" ht="82.5" customHeight="1" x14ac:dyDescent="0.25">
      <c r="A3" s="94" t="str">
        <f>IF(L!$A$1=1,L!G8,IF(L!$A$1=2,L!G18,L!G28))</f>
        <v>Viti</v>
      </c>
      <c r="B3" s="94" t="str">
        <f>IF(L!$A$1=1,L!H8,IF(L!$A$1=2,L!H18,L!H28))</f>
        <v>Viti / Muaji</v>
      </c>
      <c r="C3" s="95" t="str">
        <f>IF(L!$A$1=1,L!I8,IF(L!$A$1=2,L!I18,L!I28))</f>
        <v>Gjithsej Pranimet</v>
      </c>
      <c r="D3" s="67" t="str">
        <f>IF(L!$A$1=1,L!O8,IF(L!$A$1=2,L!O18,L!O28))</f>
        <v xml:space="preserve">Tatimi në pronë </v>
      </c>
      <c r="E3" s="96" t="s">
        <v>870</v>
      </c>
      <c r="F3" s="97" t="s">
        <v>873</v>
      </c>
      <c r="G3" s="67" t="s">
        <v>871</v>
      </c>
      <c r="H3" s="67" t="s">
        <v>878</v>
      </c>
      <c r="I3" s="67" t="s">
        <v>872</v>
      </c>
      <c r="J3" s="67" t="s">
        <v>874</v>
      </c>
      <c r="K3" s="67" t="s">
        <v>875</v>
      </c>
      <c r="L3" s="67" t="s">
        <v>877</v>
      </c>
    </row>
    <row r="4" spans="1:12" s="3" customFormat="1" x14ac:dyDescent="0.25">
      <c r="A4" s="149">
        <v>2021</v>
      </c>
      <c r="B4" s="5" t="s">
        <v>684</v>
      </c>
      <c r="C4" s="128">
        <f>SUM(D4:L4)</f>
        <v>543865.24</v>
      </c>
      <c r="D4" s="124">
        <v>230257.31</v>
      </c>
      <c r="E4" s="124">
        <v>157196.91</v>
      </c>
      <c r="F4" s="124"/>
      <c r="G4" s="124">
        <f>5775+1023+112+229+2062</f>
        <v>9201</v>
      </c>
      <c r="H4" s="124">
        <f>50170.5+3130</f>
        <v>53300.5</v>
      </c>
      <c r="I4" s="124">
        <v>18970</v>
      </c>
      <c r="J4" s="124">
        <v>5424.5</v>
      </c>
      <c r="K4" s="124">
        <f>5505.1+46</f>
        <v>5551.1</v>
      </c>
      <c r="L4" s="124">
        <f>620+1175+700+200+653.3+522+539.25+22716+6559.37+23155+250+789+736+5349</f>
        <v>63963.92</v>
      </c>
    </row>
    <row r="5" spans="1:12" s="3" customFormat="1" x14ac:dyDescent="0.25">
      <c r="A5" s="149"/>
      <c r="B5" s="5" t="s">
        <v>687</v>
      </c>
      <c r="C5" s="124">
        <f>SUM(D5:L5)</f>
        <v>379407.74</v>
      </c>
      <c r="D5" s="124">
        <v>156552.03</v>
      </c>
      <c r="E5" s="124">
        <v>82587.91</v>
      </c>
      <c r="F5" s="124"/>
      <c r="G5" s="124">
        <f>5414+727+224+92+1170</f>
        <v>7627</v>
      </c>
      <c r="H5" s="124">
        <f>49855+4580</f>
        <v>54435</v>
      </c>
      <c r="I5" s="124">
        <v>17900</v>
      </c>
      <c r="J5" s="124">
        <v>7931.5</v>
      </c>
      <c r="K5" s="124">
        <f>8301.2+53+1205</f>
        <v>9559.2000000000007</v>
      </c>
      <c r="L5" s="124">
        <f>920+1444+850+450+320.3+701+600+470.84+25717+5494.96+4676+450+721</f>
        <v>42815.1</v>
      </c>
    </row>
    <row r="6" spans="1:12" s="3" customFormat="1" x14ac:dyDescent="0.25">
      <c r="A6" s="149"/>
      <c r="B6" s="5" t="s">
        <v>879</v>
      </c>
      <c r="C6" s="128">
        <f t="shared" ref="C6:C15" si="0">SUM(D6:L6)</f>
        <v>376752.84</v>
      </c>
      <c r="D6" s="124">
        <v>160701.1</v>
      </c>
      <c r="E6" s="124">
        <v>49479.69</v>
      </c>
      <c r="F6" s="124"/>
      <c r="G6" s="124">
        <f>4510+550+153+95+535</f>
        <v>5843</v>
      </c>
      <c r="H6" s="124">
        <f>70451+5560</f>
        <v>76011</v>
      </c>
      <c r="I6" s="124">
        <v>19970</v>
      </c>
      <c r="J6" s="124">
        <v>7429.5</v>
      </c>
      <c r="K6" s="124">
        <f>7605.7+66+3400</f>
        <v>11071.7</v>
      </c>
      <c r="L6" s="124">
        <f>510+790+1600+1000+2004.24+487+300+1283.17+21864+4884.44+8772+2089+663</f>
        <v>46246.85</v>
      </c>
    </row>
    <row r="7" spans="1:12" s="3" customFormat="1" x14ac:dyDescent="0.25">
      <c r="A7" s="149"/>
      <c r="B7" s="5" t="s">
        <v>693</v>
      </c>
      <c r="C7" s="124">
        <f t="shared" si="0"/>
        <v>511736.47</v>
      </c>
      <c r="D7" s="124">
        <v>293916.62</v>
      </c>
      <c r="E7" s="124">
        <v>53265.38</v>
      </c>
      <c r="F7" s="124"/>
      <c r="G7" s="124">
        <f>6147+911+208+254+856</f>
        <v>8376</v>
      </c>
      <c r="H7" s="124">
        <v>4125</v>
      </c>
      <c r="I7" s="124">
        <v>18840</v>
      </c>
      <c r="J7" s="124">
        <v>9217</v>
      </c>
      <c r="K7" s="124">
        <f>9510.55+83+2125</f>
        <v>11718.55</v>
      </c>
      <c r="L7" s="124">
        <f>340+920+2525+1300+230.3+1288+1213.31+34623+22568.06+43583+1225+1377.25+1085</f>
        <v>112277.92</v>
      </c>
    </row>
    <row r="8" spans="1:12" s="3" customFormat="1" x14ac:dyDescent="0.25">
      <c r="A8" s="149"/>
      <c r="B8" s="5" t="s">
        <v>695</v>
      </c>
      <c r="C8" s="124">
        <f t="shared" si="0"/>
        <v>393017.7</v>
      </c>
      <c r="D8" s="124">
        <v>198336.92</v>
      </c>
      <c r="E8" s="124">
        <v>99317.28</v>
      </c>
      <c r="F8" s="124"/>
      <c r="G8" s="124">
        <f>5179+664+82+80+417</f>
        <v>6422</v>
      </c>
      <c r="H8" s="124">
        <v>3140</v>
      </c>
      <c r="I8" s="124">
        <v>18765</v>
      </c>
      <c r="J8" s="124">
        <v>4782.5</v>
      </c>
      <c r="K8" s="124">
        <f>6962.1+30+150</f>
        <v>7142.1</v>
      </c>
      <c r="L8" s="124">
        <f>230+1000+710+500+900+8391.68+270+385+266.98+18645+6293.92+14195.32+750+650+1447+477+M8</f>
        <v>55111.9</v>
      </c>
    </row>
    <row r="9" spans="1:12" s="3" customFormat="1" x14ac:dyDescent="0.25">
      <c r="A9" s="149"/>
      <c r="B9" s="5" t="s">
        <v>697</v>
      </c>
      <c r="C9" s="124">
        <f t="shared" si="0"/>
        <v>704252.87999999989</v>
      </c>
      <c r="D9" s="124">
        <v>255433.67</v>
      </c>
      <c r="E9" s="124">
        <v>223732.58</v>
      </c>
      <c r="F9" s="124"/>
      <c r="G9" s="124">
        <f>10565+915+162+90+712</f>
        <v>12444</v>
      </c>
      <c r="H9" s="124">
        <v>3275</v>
      </c>
      <c r="I9" s="124">
        <v>38710</v>
      </c>
      <c r="J9" s="124">
        <v>8556.5</v>
      </c>
      <c r="K9" s="124">
        <f>11845.96+158+710</f>
        <v>12713.96</v>
      </c>
      <c r="L9" s="124">
        <f>915+5000+100+750+2800+2571.09+842+502+1771.72+30464+21368.68+77224+500+370+3312+736+160.68</f>
        <v>149387.16999999998</v>
      </c>
    </row>
    <row r="10" spans="1:12" s="3" customFormat="1" x14ac:dyDescent="0.25">
      <c r="A10" s="149"/>
      <c r="B10" s="5" t="s">
        <v>700</v>
      </c>
      <c r="C10" s="124">
        <f t="shared" si="0"/>
        <v>472373.21</v>
      </c>
      <c r="D10" s="124">
        <v>233015.66</v>
      </c>
      <c r="E10" s="124">
        <v>83827.05</v>
      </c>
      <c r="F10" s="124"/>
      <c r="G10" s="124">
        <f>9483+868+209+293+477</f>
        <v>11330</v>
      </c>
      <c r="H10" s="124"/>
      <c r="I10" s="124">
        <v>32010</v>
      </c>
      <c r="J10" s="124">
        <v>8937.5</v>
      </c>
      <c r="K10" s="124">
        <f>3822.5+60</f>
        <v>3882.5</v>
      </c>
      <c r="L10" s="124">
        <f>790+400+1600+649.65+753+376+5741.49+36359+41855.36+6539+250+145+1800+2112</f>
        <v>99370.5</v>
      </c>
    </row>
    <row r="11" spans="1:12" s="3" customFormat="1" ht="16.5" x14ac:dyDescent="0.3">
      <c r="A11" s="149"/>
      <c r="B11" s="5" t="s">
        <v>703</v>
      </c>
      <c r="C11" s="124">
        <f t="shared" si="0"/>
        <v>482662.71</v>
      </c>
      <c r="D11" s="114">
        <v>289551.26</v>
      </c>
      <c r="E11" s="115">
        <v>49570.87</v>
      </c>
      <c r="F11" s="113"/>
      <c r="G11" s="117">
        <f>12554+1277+245+1116+795</f>
        <v>15987</v>
      </c>
      <c r="H11" s="117"/>
      <c r="I11" s="117">
        <v>27125</v>
      </c>
      <c r="J11" s="121">
        <v>11405.5</v>
      </c>
      <c r="K11" s="106">
        <f>875+43+250</f>
        <v>1168</v>
      </c>
      <c r="L11" s="113">
        <f>700+325+1814+6895.25+540+451+571.5+42746+11377.33+18294+600+45+1385+2111</f>
        <v>87855.08</v>
      </c>
    </row>
    <row r="12" spans="1:12" s="3" customFormat="1" ht="16.5" x14ac:dyDescent="0.3">
      <c r="A12" s="149"/>
      <c r="B12" s="5" t="s">
        <v>706</v>
      </c>
      <c r="C12" s="113">
        <f t="shared" si="0"/>
        <v>0</v>
      </c>
      <c r="D12" s="114"/>
      <c r="E12" s="115"/>
      <c r="F12" s="113"/>
      <c r="G12" s="117"/>
      <c r="H12" s="117"/>
      <c r="I12" s="117"/>
      <c r="J12" s="121"/>
      <c r="K12" s="122"/>
      <c r="L12" s="113"/>
    </row>
    <row r="13" spans="1:12" s="3" customFormat="1" ht="16.5" x14ac:dyDescent="0.3">
      <c r="A13" s="149"/>
      <c r="B13" s="5" t="s">
        <v>709</v>
      </c>
      <c r="C13" s="113">
        <f t="shared" si="0"/>
        <v>0</v>
      </c>
      <c r="D13" s="114"/>
      <c r="E13" s="115"/>
      <c r="F13" s="113"/>
      <c r="G13" s="117"/>
      <c r="H13" s="117"/>
      <c r="I13" s="117"/>
      <c r="J13" s="121"/>
      <c r="K13" s="106"/>
      <c r="L13" s="113"/>
    </row>
    <row r="14" spans="1:12" s="3" customFormat="1" x14ac:dyDescent="0.25">
      <c r="A14" s="149"/>
      <c r="B14" s="5" t="s">
        <v>880</v>
      </c>
      <c r="C14" s="113">
        <f t="shared" si="0"/>
        <v>0</v>
      </c>
      <c r="D14" s="123"/>
      <c r="E14" s="123"/>
      <c r="F14" s="123"/>
      <c r="G14" s="123"/>
      <c r="H14" s="123"/>
      <c r="I14" s="123"/>
      <c r="J14" s="123"/>
      <c r="K14" s="123"/>
      <c r="L14" s="123"/>
    </row>
    <row r="15" spans="1:12" s="3" customFormat="1" x14ac:dyDescent="0.25">
      <c r="A15" s="149"/>
      <c r="B15" s="5" t="s">
        <v>715</v>
      </c>
      <c r="C15" s="124">
        <f t="shared" si="0"/>
        <v>0</v>
      </c>
      <c r="D15" s="123"/>
      <c r="E15" s="123"/>
      <c r="F15" s="123"/>
      <c r="G15" s="123"/>
      <c r="H15" s="123"/>
      <c r="I15" s="123"/>
      <c r="J15" s="123"/>
      <c r="K15" s="123"/>
      <c r="L15" s="125"/>
    </row>
    <row r="16" spans="1:12" s="3" customFormat="1" x14ac:dyDescent="0.25">
      <c r="A16" s="149"/>
      <c r="B16" s="6" t="s">
        <v>683</v>
      </c>
      <c r="C16" s="129">
        <f t="shared" ref="C16" si="1">SUM(D16:L16)</f>
        <v>3864068.7899999996</v>
      </c>
      <c r="D16" s="108">
        <f>SUM(D4:D15)</f>
        <v>1817764.5699999998</v>
      </c>
      <c r="E16" s="108">
        <f>SUM(E4:E15)</f>
        <v>798977.67</v>
      </c>
      <c r="F16" s="108">
        <f>SUM(F4:F15)</f>
        <v>0</v>
      </c>
      <c r="G16" s="108">
        <f t="shared" ref="G16:K16" si="2">SUM(G4:G15)</f>
        <v>77230</v>
      </c>
      <c r="H16" s="108">
        <f t="shared" si="2"/>
        <v>194286.5</v>
      </c>
      <c r="I16" s="108">
        <f t="shared" si="2"/>
        <v>192290</v>
      </c>
      <c r="J16" s="108">
        <f t="shared" si="2"/>
        <v>63684.5</v>
      </c>
      <c r="K16" s="111">
        <f t="shared" si="2"/>
        <v>62807.11</v>
      </c>
      <c r="L16" s="111">
        <f>SUM(L4:L15)</f>
        <v>657028.43999999994</v>
      </c>
    </row>
    <row r="17" spans="1:12" s="3" customFormat="1" ht="16.5" x14ac:dyDescent="0.3">
      <c r="A17" s="149">
        <v>2022</v>
      </c>
      <c r="B17" s="5" t="s">
        <v>721</v>
      </c>
      <c r="C17" s="116"/>
      <c r="D17" s="114"/>
      <c r="E17" s="115"/>
      <c r="F17" s="116"/>
      <c r="G17" s="117"/>
      <c r="H17" s="117"/>
      <c r="I17" s="117"/>
      <c r="J17" s="120"/>
      <c r="K17" s="106"/>
      <c r="L17" s="113"/>
    </row>
    <row r="18" spans="1:12" s="3" customFormat="1" ht="16.5" x14ac:dyDescent="0.3">
      <c r="A18" s="149"/>
      <c r="B18" s="5" t="s">
        <v>724</v>
      </c>
      <c r="C18" s="116"/>
      <c r="D18" s="114"/>
      <c r="E18" s="115"/>
      <c r="F18" s="116"/>
      <c r="G18" s="117"/>
      <c r="H18" s="117"/>
      <c r="I18" s="117"/>
      <c r="J18" s="121"/>
      <c r="K18" s="106"/>
      <c r="L18" s="113"/>
    </row>
    <row r="19" spans="1:12" s="3" customFormat="1" ht="16.5" x14ac:dyDescent="0.3">
      <c r="A19" s="149"/>
      <c r="B19" s="5" t="s">
        <v>881</v>
      </c>
      <c r="C19" s="116"/>
      <c r="D19" s="114"/>
      <c r="E19" s="115"/>
      <c r="F19" s="116"/>
      <c r="G19" s="117"/>
      <c r="H19" s="117"/>
      <c r="I19" s="117"/>
      <c r="J19" s="121"/>
      <c r="K19" s="122"/>
      <c r="L19" s="113"/>
    </row>
    <row r="20" spans="1:12" s="3" customFormat="1" ht="16.5" x14ac:dyDescent="0.3">
      <c r="A20" s="149"/>
      <c r="B20" s="5" t="s">
        <v>730</v>
      </c>
      <c r="C20" s="116"/>
      <c r="D20" s="114"/>
      <c r="E20" s="115"/>
      <c r="F20" s="116"/>
      <c r="G20" s="117"/>
      <c r="H20" s="117"/>
      <c r="I20" s="117"/>
      <c r="J20" s="121"/>
      <c r="K20" s="122"/>
      <c r="L20" s="113"/>
    </row>
    <row r="21" spans="1:12" s="3" customFormat="1" ht="16.5" x14ac:dyDescent="0.3">
      <c r="A21" s="149"/>
      <c r="B21" s="5" t="s">
        <v>732</v>
      </c>
      <c r="C21" s="116"/>
      <c r="D21" s="114"/>
      <c r="E21" s="115"/>
      <c r="F21" s="116"/>
      <c r="G21" s="117"/>
      <c r="H21" s="118"/>
      <c r="I21" s="117"/>
      <c r="J21" s="121"/>
      <c r="K21" s="106"/>
      <c r="L21" s="113"/>
    </row>
    <row r="22" spans="1:12" s="3" customFormat="1" ht="16.5" x14ac:dyDescent="0.3">
      <c r="A22" s="149"/>
      <c r="B22" s="5" t="s">
        <v>734</v>
      </c>
      <c r="C22" s="116"/>
      <c r="D22" s="114"/>
      <c r="E22" s="115"/>
      <c r="F22" s="116"/>
      <c r="G22" s="117"/>
      <c r="H22" s="117"/>
      <c r="I22" s="117"/>
      <c r="J22" s="121"/>
      <c r="K22" s="106"/>
      <c r="L22" s="113"/>
    </row>
    <row r="23" spans="1:12" s="3" customFormat="1" ht="16.5" x14ac:dyDescent="0.3">
      <c r="A23" s="149"/>
      <c r="B23" s="5" t="s">
        <v>737</v>
      </c>
      <c r="C23" s="116"/>
      <c r="D23" s="114"/>
      <c r="E23" s="115"/>
      <c r="F23" s="116"/>
      <c r="G23" s="117"/>
      <c r="H23" s="117"/>
      <c r="I23" s="117"/>
      <c r="J23" s="121"/>
      <c r="K23" s="106"/>
      <c r="L23" s="113"/>
    </row>
    <row r="24" spans="1:12" s="3" customFormat="1" ht="16.5" x14ac:dyDescent="0.3">
      <c r="A24" s="149"/>
      <c r="B24" s="5" t="s">
        <v>740</v>
      </c>
      <c r="C24" s="116"/>
      <c r="D24" s="114"/>
      <c r="E24" s="115"/>
      <c r="F24" s="116"/>
      <c r="G24" s="117"/>
      <c r="H24" s="117"/>
      <c r="I24" s="117"/>
      <c r="J24" s="121"/>
      <c r="K24" s="106"/>
      <c r="L24" s="113"/>
    </row>
    <row r="25" spans="1:12" s="3" customFormat="1" ht="16.5" x14ac:dyDescent="0.3">
      <c r="A25" s="149"/>
      <c r="B25" s="5" t="s">
        <v>743</v>
      </c>
      <c r="C25" s="116"/>
      <c r="D25" s="114"/>
      <c r="E25" s="115"/>
      <c r="F25" s="116"/>
      <c r="G25" s="117"/>
      <c r="H25" s="117"/>
      <c r="I25" s="117"/>
      <c r="J25" s="121"/>
      <c r="K25" s="122"/>
      <c r="L25" s="113"/>
    </row>
    <row r="26" spans="1:12" s="3" customFormat="1" ht="16.5" x14ac:dyDescent="0.3">
      <c r="A26" s="149"/>
      <c r="B26" s="5" t="s">
        <v>746</v>
      </c>
      <c r="C26" s="113"/>
      <c r="D26" s="114"/>
      <c r="E26" s="115"/>
      <c r="F26" s="116"/>
      <c r="G26" s="119"/>
      <c r="H26" s="117"/>
      <c r="I26" s="117"/>
      <c r="J26" s="121"/>
      <c r="K26" s="106"/>
      <c r="L26" s="116"/>
    </row>
    <row r="27" spans="1:12" s="3" customFormat="1" x14ac:dyDescent="0.25">
      <c r="A27" s="149"/>
      <c r="B27" s="5" t="s">
        <v>882</v>
      </c>
      <c r="C27" s="130"/>
      <c r="D27" s="99"/>
      <c r="E27" s="99"/>
      <c r="F27" s="99"/>
      <c r="G27" s="99"/>
      <c r="H27" s="107"/>
      <c r="I27" s="107"/>
      <c r="J27" s="107"/>
      <c r="K27" s="107"/>
      <c r="L27" s="99"/>
    </row>
    <row r="28" spans="1:12" s="3" customFormat="1" x14ac:dyDescent="0.25">
      <c r="A28" s="149"/>
      <c r="B28" s="5" t="s">
        <v>752</v>
      </c>
      <c r="C28" s="101">
        <f t="shared" ref="C28" si="3">SUM(D28:L28)</f>
        <v>0</v>
      </c>
      <c r="D28" s="99"/>
      <c r="E28" s="99"/>
      <c r="F28" s="99"/>
      <c r="G28" s="99"/>
      <c r="H28" s="107"/>
      <c r="I28" s="107"/>
      <c r="J28" s="107"/>
      <c r="K28" s="107"/>
      <c r="L28" s="99"/>
    </row>
    <row r="29" spans="1:12" s="3" customFormat="1" x14ac:dyDescent="0.25">
      <c r="A29" s="149"/>
      <c r="B29" s="6" t="s">
        <v>720</v>
      </c>
      <c r="C29" s="110">
        <f>SUM(C17:C28)</f>
        <v>0</v>
      </c>
      <c r="D29" s="110">
        <f t="shared" ref="D29:L29" si="4">SUM(D17:D28)</f>
        <v>0</v>
      </c>
      <c r="E29" s="110">
        <f t="shared" si="4"/>
        <v>0</v>
      </c>
      <c r="F29" s="100">
        <f t="shared" si="4"/>
        <v>0</v>
      </c>
      <c r="G29" s="110">
        <f t="shared" si="4"/>
        <v>0</v>
      </c>
      <c r="H29" s="110">
        <f t="shared" si="4"/>
        <v>0</v>
      </c>
      <c r="I29" s="110">
        <f t="shared" si="4"/>
        <v>0</v>
      </c>
      <c r="J29" s="110">
        <f t="shared" si="4"/>
        <v>0</v>
      </c>
      <c r="K29" s="110">
        <f t="shared" si="4"/>
        <v>0</v>
      </c>
      <c r="L29" s="109">
        <f t="shared" si="4"/>
        <v>0</v>
      </c>
    </row>
    <row r="30" spans="1:12" s="3" customFormat="1" x14ac:dyDescent="0.25">
      <c r="D30" s="4"/>
      <c r="E30" s="4"/>
      <c r="F30" s="4"/>
    </row>
    <row r="31" spans="1:12" s="3" customFormat="1" x14ac:dyDescent="0.25">
      <c r="D31" s="4"/>
      <c r="E31" s="4"/>
      <c r="F31" s="4"/>
    </row>
    <row r="32" spans="1:12" s="3" customFormat="1" x14ac:dyDescent="0.25">
      <c r="D32" s="4"/>
      <c r="E32" s="4"/>
      <c r="F32" s="4"/>
    </row>
    <row r="33" spans="4:6" s="3" customFormat="1" x14ac:dyDescent="0.25">
      <c r="D33" s="4"/>
      <c r="E33" s="4"/>
      <c r="F33" s="4"/>
    </row>
    <row r="34" spans="4:6" s="3" customFormat="1" x14ac:dyDescent="0.25">
      <c r="D34" s="4"/>
      <c r="E34" s="4"/>
      <c r="F34" s="4"/>
    </row>
    <row r="35" spans="4:6" s="3" customFormat="1" x14ac:dyDescent="0.25">
      <c r="D35" s="4"/>
      <c r="E35" s="4"/>
      <c r="F35" s="4"/>
    </row>
    <row r="36" spans="4:6" s="3" customFormat="1" x14ac:dyDescent="0.25">
      <c r="D36" s="4"/>
      <c r="E36" s="4"/>
      <c r="F36" s="4"/>
    </row>
    <row r="37" spans="4:6" s="3" customFormat="1" x14ac:dyDescent="0.25">
      <c r="D37" s="4"/>
      <c r="E37" s="4"/>
      <c r="F37" s="4"/>
    </row>
    <row r="38" spans="4:6" s="3" customFormat="1" x14ac:dyDescent="0.25">
      <c r="D38" s="4"/>
      <c r="E38" s="4"/>
      <c r="F38" s="4"/>
    </row>
    <row r="39" spans="4:6" s="3" customFormat="1" x14ac:dyDescent="0.25">
      <c r="D39" s="4"/>
      <c r="E39" s="4"/>
      <c r="F39" s="4"/>
    </row>
    <row r="40" spans="4:6" s="3" customFormat="1" x14ac:dyDescent="0.25">
      <c r="D40" s="4"/>
      <c r="E40" s="4"/>
      <c r="F40" s="4"/>
    </row>
    <row r="41" spans="4:6" s="3" customFormat="1" x14ac:dyDescent="0.25">
      <c r="D41" s="4"/>
      <c r="E41" s="4"/>
      <c r="F41" s="4"/>
    </row>
    <row r="42" spans="4:6" s="3" customFormat="1" x14ac:dyDescent="0.25">
      <c r="D42" s="4"/>
      <c r="E42" s="4"/>
      <c r="F42" s="4"/>
    </row>
    <row r="43" spans="4:6" s="3" customFormat="1" x14ac:dyDescent="0.25">
      <c r="D43" s="4"/>
      <c r="E43" s="4"/>
      <c r="F43" s="4"/>
    </row>
    <row r="44" spans="4:6" s="3" customFormat="1" x14ac:dyDescent="0.25">
      <c r="D44" s="4"/>
      <c r="E44" s="4"/>
      <c r="F44" s="4"/>
    </row>
    <row r="45" spans="4:6" s="3" customFormat="1" x14ac:dyDescent="0.25">
      <c r="D45" s="4"/>
      <c r="E45" s="4"/>
      <c r="F45" s="4"/>
    </row>
    <row r="46" spans="4:6" s="3" customFormat="1" x14ac:dyDescent="0.25">
      <c r="D46" s="4"/>
      <c r="E46" s="4"/>
      <c r="F46" s="4"/>
    </row>
    <row r="47" spans="4:6" s="3" customFormat="1" x14ac:dyDescent="0.25">
      <c r="D47" s="4"/>
      <c r="E47" s="4"/>
      <c r="F47" s="4"/>
    </row>
    <row r="48" spans="4:6" s="3" customFormat="1" x14ac:dyDescent="0.25">
      <c r="D48" s="4"/>
      <c r="E48" s="4"/>
      <c r="F48" s="4"/>
    </row>
    <row r="49" spans="4:6" s="3" customFormat="1" x14ac:dyDescent="0.25">
      <c r="D49" s="4"/>
      <c r="E49" s="4"/>
      <c r="F49" s="4"/>
    </row>
    <row r="50" spans="4:6" s="3" customFormat="1" x14ac:dyDescent="0.25">
      <c r="D50" s="4"/>
      <c r="E50" s="4"/>
      <c r="F50" s="4"/>
    </row>
    <row r="51" spans="4:6" s="3" customFormat="1" x14ac:dyDescent="0.25">
      <c r="D51" s="4"/>
      <c r="E51" s="4"/>
      <c r="F51" s="4"/>
    </row>
    <row r="52" spans="4:6" s="3" customFormat="1" x14ac:dyDescent="0.25">
      <c r="D52" s="4"/>
      <c r="E52" s="4"/>
      <c r="F52" s="4"/>
    </row>
    <row r="53" spans="4:6" s="3" customFormat="1" x14ac:dyDescent="0.25">
      <c r="D53" s="4"/>
      <c r="E53" s="4"/>
      <c r="F53" s="4"/>
    </row>
    <row r="54" spans="4:6" s="3" customFormat="1" x14ac:dyDescent="0.25">
      <c r="D54" s="4"/>
      <c r="E54" s="4"/>
      <c r="F54" s="4"/>
    </row>
    <row r="55" spans="4:6" s="3" customFormat="1" x14ac:dyDescent="0.25">
      <c r="D55" s="4"/>
      <c r="E55" s="4"/>
      <c r="F55" s="4"/>
    </row>
    <row r="56" spans="4:6" s="3" customFormat="1" x14ac:dyDescent="0.25">
      <c r="D56" s="4"/>
      <c r="E56" s="4"/>
      <c r="F56" s="4"/>
    </row>
    <row r="57" spans="4:6" s="3" customFormat="1" x14ac:dyDescent="0.25">
      <c r="D57" s="4"/>
      <c r="E57" s="4"/>
      <c r="F57" s="4"/>
    </row>
    <row r="58" spans="4:6" s="3" customFormat="1" x14ac:dyDescent="0.25">
      <c r="D58" s="4"/>
      <c r="E58" s="4"/>
      <c r="F58" s="4"/>
    </row>
    <row r="59" spans="4:6" s="3" customFormat="1" x14ac:dyDescent="0.25">
      <c r="D59" s="4"/>
      <c r="E59" s="4"/>
      <c r="F59" s="4"/>
    </row>
    <row r="60" spans="4:6" s="3" customFormat="1" x14ac:dyDescent="0.25">
      <c r="D60" s="4"/>
      <c r="E60" s="4"/>
      <c r="F60" s="4"/>
    </row>
    <row r="61" spans="4:6" s="3" customFormat="1" x14ac:dyDescent="0.25">
      <c r="D61" s="4"/>
      <c r="E61" s="4"/>
      <c r="F61" s="4"/>
    </row>
    <row r="62" spans="4:6" s="3" customFormat="1" x14ac:dyDescent="0.25">
      <c r="D62" s="4"/>
      <c r="E62" s="4"/>
      <c r="F62" s="4"/>
    </row>
    <row r="63" spans="4:6" s="3" customFormat="1" x14ac:dyDescent="0.25">
      <c r="D63" s="4"/>
      <c r="E63" s="4"/>
      <c r="F63" s="4"/>
    </row>
    <row r="64" spans="4:6" s="3" customFormat="1" x14ac:dyDescent="0.25">
      <c r="D64" s="4"/>
      <c r="E64" s="4"/>
      <c r="F64" s="4"/>
    </row>
    <row r="65" spans="4:6" s="3" customFormat="1" x14ac:dyDescent="0.25">
      <c r="D65" s="4"/>
      <c r="E65" s="4"/>
      <c r="F65" s="4"/>
    </row>
    <row r="66" spans="4:6" s="3" customFormat="1" x14ac:dyDescent="0.25">
      <c r="D66" s="4"/>
      <c r="E66" s="4"/>
      <c r="F66" s="4"/>
    </row>
    <row r="67" spans="4:6" s="3" customFormat="1" x14ac:dyDescent="0.25">
      <c r="D67" s="4"/>
      <c r="E67" s="4"/>
      <c r="F67" s="4"/>
    </row>
    <row r="68" spans="4:6" s="3" customFormat="1" x14ac:dyDescent="0.25">
      <c r="D68" s="4"/>
      <c r="E68" s="4"/>
      <c r="F68" s="4"/>
    </row>
    <row r="69" spans="4:6" s="3" customFormat="1" x14ac:dyDescent="0.25">
      <c r="D69" s="4"/>
      <c r="E69" s="4"/>
      <c r="F69" s="4"/>
    </row>
    <row r="70" spans="4:6" s="3" customFormat="1" x14ac:dyDescent="0.25">
      <c r="D70" s="4"/>
      <c r="E70" s="4"/>
      <c r="F70" s="4"/>
    </row>
    <row r="71" spans="4:6" s="3" customFormat="1" x14ac:dyDescent="0.25">
      <c r="D71" s="4"/>
      <c r="E71" s="4"/>
      <c r="F71" s="4"/>
    </row>
    <row r="72" spans="4:6" s="3" customFormat="1" x14ac:dyDescent="0.25">
      <c r="D72" s="4"/>
      <c r="E72" s="4"/>
      <c r="F72" s="4"/>
    </row>
    <row r="73" spans="4:6" s="3" customFormat="1" x14ac:dyDescent="0.25">
      <c r="D73" s="4"/>
      <c r="E73" s="4"/>
      <c r="F73" s="4"/>
    </row>
    <row r="74" spans="4:6" s="3" customFormat="1" x14ac:dyDescent="0.25">
      <c r="D74" s="4"/>
      <c r="E74" s="4"/>
      <c r="F74" s="4"/>
    </row>
    <row r="75" spans="4:6" s="3" customFormat="1" x14ac:dyDescent="0.25">
      <c r="D75" s="4"/>
      <c r="E75" s="4"/>
      <c r="F75" s="4"/>
    </row>
    <row r="76" spans="4:6" s="3" customFormat="1" x14ac:dyDescent="0.25">
      <c r="D76" s="4"/>
      <c r="E76" s="4"/>
      <c r="F76" s="4"/>
    </row>
    <row r="77" spans="4:6" s="3" customFormat="1" x14ac:dyDescent="0.25">
      <c r="D77" s="4"/>
      <c r="E77" s="4"/>
      <c r="F77" s="4"/>
    </row>
    <row r="78" spans="4:6" s="3" customFormat="1" x14ac:dyDescent="0.25">
      <c r="D78" s="4"/>
      <c r="E78" s="4"/>
      <c r="F78" s="4"/>
    </row>
    <row r="79" spans="4:6" s="3" customFormat="1" x14ac:dyDescent="0.25">
      <c r="D79" s="4"/>
      <c r="E79" s="4"/>
      <c r="F79" s="4"/>
    </row>
    <row r="80" spans="4:6" s="3" customFormat="1" x14ac:dyDescent="0.25">
      <c r="D80" s="4"/>
      <c r="E80" s="4"/>
      <c r="F80" s="4"/>
    </row>
    <row r="81" spans="4:6" s="3" customFormat="1" x14ac:dyDescent="0.25">
      <c r="D81" s="4"/>
      <c r="E81" s="4"/>
      <c r="F81" s="4"/>
    </row>
    <row r="82" spans="4:6" s="3" customFormat="1" x14ac:dyDescent="0.25">
      <c r="D82" s="4"/>
      <c r="E82" s="4"/>
      <c r="F82" s="4"/>
    </row>
    <row r="83" spans="4:6" s="3" customFormat="1" x14ac:dyDescent="0.25">
      <c r="D83" s="4"/>
      <c r="E83" s="4"/>
      <c r="F83" s="4"/>
    </row>
    <row r="84" spans="4:6" s="3" customFormat="1" x14ac:dyDescent="0.25">
      <c r="D84" s="4"/>
      <c r="E84" s="4"/>
      <c r="F84" s="4"/>
    </row>
    <row r="85" spans="4:6" s="3" customFormat="1" x14ac:dyDescent="0.25">
      <c r="D85" s="4"/>
      <c r="E85" s="4"/>
      <c r="F85" s="4"/>
    </row>
    <row r="86" spans="4:6" s="3" customFormat="1" x14ac:dyDescent="0.25">
      <c r="D86" s="4"/>
      <c r="E86" s="4"/>
      <c r="F86" s="4"/>
    </row>
    <row r="87" spans="4:6" s="3" customFormat="1" x14ac:dyDescent="0.25">
      <c r="D87" s="4"/>
      <c r="E87" s="4"/>
      <c r="F87" s="4"/>
    </row>
    <row r="88" spans="4:6" s="3" customFormat="1" x14ac:dyDescent="0.25">
      <c r="D88" s="4"/>
      <c r="E88" s="4"/>
      <c r="F88" s="4"/>
    </row>
    <row r="89" spans="4:6" s="3" customFormat="1" x14ac:dyDescent="0.25">
      <c r="D89" s="4"/>
      <c r="E89" s="4"/>
      <c r="F89" s="4"/>
    </row>
    <row r="90" spans="4:6" s="3" customFormat="1" x14ac:dyDescent="0.25">
      <c r="D90" s="4"/>
      <c r="E90" s="4"/>
      <c r="F90" s="4"/>
    </row>
    <row r="91" spans="4:6" s="3" customFormat="1" x14ac:dyDescent="0.25">
      <c r="D91" s="4"/>
      <c r="E91" s="4"/>
      <c r="F91" s="4"/>
    </row>
    <row r="92" spans="4:6" s="3" customFormat="1" x14ac:dyDescent="0.25">
      <c r="D92" s="4"/>
      <c r="E92" s="4"/>
      <c r="F92" s="4"/>
    </row>
    <row r="93" spans="4:6" s="3" customFormat="1" x14ac:dyDescent="0.25">
      <c r="D93" s="4"/>
      <c r="E93" s="4"/>
      <c r="F93" s="4"/>
    </row>
    <row r="94" spans="4:6" s="3" customFormat="1" x14ac:dyDescent="0.25">
      <c r="D94" s="4"/>
      <c r="E94" s="4"/>
      <c r="F94" s="4"/>
    </row>
    <row r="95" spans="4:6" s="3" customFormat="1" x14ac:dyDescent="0.25">
      <c r="D95" s="4"/>
      <c r="E95" s="4"/>
      <c r="F95" s="4"/>
    </row>
    <row r="96" spans="4:6" s="3" customFormat="1" x14ac:dyDescent="0.25">
      <c r="D96" s="4"/>
      <c r="E96" s="4"/>
      <c r="F96" s="4"/>
    </row>
    <row r="97" spans="4:6" s="3" customFormat="1" x14ac:dyDescent="0.25">
      <c r="D97" s="4"/>
      <c r="E97" s="4"/>
      <c r="F97" s="4"/>
    </row>
    <row r="98" spans="4:6" s="3" customFormat="1" x14ac:dyDescent="0.25">
      <c r="D98" s="4"/>
      <c r="E98" s="4"/>
      <c r="F98" s="4"/>
    </row>
    <row r="99" spans="4:6" s="3" customFormat="1" x14ac:dyDescent="0.25">
      <c r="D99" s="4"/>
      <c r="E99" s="4"/>
      <c r="F99" s="4"/>
    </row>
    <row r="100" spans="4:6" s="3" customFormat="1" x14ac:dyDescent="0.25">
      <c r="D100" s="4"/>
      <c r="E100" s="4"/>
      <c r="F100" s="4"/>
    </row>
    <row r="101" spans="4:6" s="3" customFormat="1" x14ac:dyDescent="0.25">
      <c r="D101" s="4"/>
      <c r="E101" s="4"/>
      <c r="F101" s="4"/>
    </row>
    <row r="102" spans="4:6" s="3" customFormat="1" x14ac:dyDescent="0.25">
      <c r="D102" s="4"/>
      <c r="E102" s="4"/>
      <c r="F102" s="4"/>
    </row>
    <row r="103" spans="4:6" s="3" customFormat="1" x14ac:dyDescent="0.25">
      <c r="D103" s="4"/>
      <c r="E103" s="4"/>
      <c r="F103" s="4"/>
    </row>
    <row r="104" spans="4:6" s="3" customFormat="1" x14ac:dyDescent="0.25">
      <c r="D104" s="4"/>
      <c r="E104" s="4"/>
      <c r="F104" s="4"/>
    </row>
    <row r="105" spans="4:6" s="3" customFormat="1" x14ac:dyDescent="0.25">
      <c r="D105" s="4"/>
      <c r="E105" s="4"/>
      <c r="F105" s="4"/>
    </row>
    <row r="106" spans="4:6" s="3" customFormat="1" x14ac:dyDescent="0.25">
      <c r="D106" s="4"/>
      <c r="E106" s="4"/>
      <c r="F106" s="4"/>
    </row>
    <row r="107" spans="4:6" s="3" customFormat="1" x14ac:dyDescent="0.25">
      <c r="D107" s="4"/>
      <c r="E107" s="4"/>
      <c r="F107" s="4"/>
    </row>
    <row r="108" spans="4:6" s="3" customFormat="1" x14ac:dyDescent="0.25">
      <c r="D108" s="4"/>
      <c r="E108" s="4"/>
      <c r="F108" s="4"/>
    </row>
    <row r="109" spans="4:6" s="3" customFormat="1" x14ac:dyDescent="0.25">
      <c r="D109" s="4"/>
      <c r="E109" s="4"/>
      <c r="F109" s="4"/>
    </row>
    <row r="110" spans="4:6" s="3" customFormat="1" x14ac:dyDescent="0.25">
      <c r="D110" s="4"/>
      <c r="E110" s="4"/>
      <c r="F110" s="4"/>
    </row>
    <row r="111" spans="4:6" s="3" customFormat="1" x14ac:dyDescent="0.25">
      <c r="D111" s="4"/>
      <c r="E111" s="4"/>
      <c r="F111" s="4"/>
    </row>
    <row r="112" spans="4:6" s="3" customFormat="1" x14ac:dyDescent="0.25">
      <c r="D112" s="4"/>
      <c r="E112" s="4"/>
      <c r="F112" s="4"/>
    </row>
    <row r="113" spans="4:6" s="3" customFormat="1" x14ac:dyDescent="0.25">
      <c r="D113" s="4"/>
      <c r="E113" s="4"/>
      <c r="F113" s="4"/>
    </row>
    <row r="114" spans="4:6" s="3" customFormat="1" x14ac:dyDescent="0.25">
      <c r="D114" s="4"/>
      <c r="E114" s="4"/>
      <c r="F114" s="4"/>
    </row>
    <row r="115" spans="4:6" s="3" customFormat="1" x14ac:dyDescent="0.25">
      <c r="D115" s="4"/>
      <c r="E115" s="4"/>
      <c r="F115" s="4"/>
    </row>
    <row r="116" spans="4:6" s="3" customFormat="1" x14ac:dyDescent="0.25">
      <c r="D116" s="4"/>
      <c r="E116" s="4"/>
      <c r="F116" s="4"/>
    </row>
    <row r="117" spans="4:6" s="3" customFormat="1" x14ac:dyDescent="0.25">
      <c r="D117" s="4"/>
      <c r="E117" s="4"/>
      <c r="F117" s="4"/>
    </row>
    <row r="118" spans="4:6" s="3" customFormat="1" x14ac:dyDescent="0.25">
      <c r="D118" s="4"/>
      <c r="E118" s="4"/>
      <c r="F118" s="4"/>
    </row>
    <row r="119" spans="4:6" s="3" customFormat="1" x14ac:dyDescent="0.25">
      <c r="D119" s="4"/>
      <c r="E119" s="4"/>
      <c r="F119" s="4"/>
    </row>
    <row r="120" spans="4:6" s="3" customFormat="1" x14ac:dyDescent="0.25">
      <c r="D120" s="4"/>
      <c r="E120" s="4"/>
      <c r="F120" s="4"/>
    </row>
    <row r="121" spans="4:6" s="3" customFormat="1" x14ac:dyDescent="0.25">
      <c r="D121" s="4"/>
      <c r="E121" s="4"/>
      <c r="F121" s="4"/>
    </row>
    <row r="122" spans="4:6" s="3" customFormat="1" x14ac:dyDescent="0.25">
      <c r="D122" s="4"/>
      <c r="E122" s="4"/>
      <c r="F122" s="4"/>
    </row>
    <row r="123" spans="4:6" s="3" customFormat="1" x14ac:dyDescent="0.25">
      <c r="D123" s="4"/>
      <c r="E123" s="4"/>
      <c r="F123" s="4"/>
    </row>
    <row r="124" spans="4:6" s="3" customFormat="1" x14ac:dyDescent="0.25">
      <c r="D124" s="4"/>
      <c r="E124" s="4"/>
      <c r="F124" s="4"/>
    </row>
    <row r="125" spans="4:6" s="3" customFormat="1" x14ac:dyDescent="0.25">
      <c r="D125" s="4"/>
      <c r="E125" s="4"/>
      <c r="F125" s="4"/>
    </row>
    <row r="126" spans="4:6" s="3" customFormat="1" x14ac:dyDescent="0.25">
      <c r="D126" s="4"/>
      <c r="E126" s="4"/>
      <c r="F126" s="4"/>
    </row>
    <row r="127" spans="4:6" s="3" customFormat="1" x14ac:dyDescent="0.25">
      <c r="D127" s="4"/>
      <c r="E127" s="4"/>
      <c r="F127" s="4"/>
    </row>
    <row r="128" spans="4:6" s="3" customFormat="1" x14ac:dyDescent="0.25">
      <c r="D128" s="4"/>
      <c r="E128" s="4"/>
      <c r="F128" s="4"/>
    </row>
    <row r="129" spans="4:6" s="3" customFormat="1" x14ac:dyDescent="0.25">
      <c r="D129" s="4"/>
      <c r="E129" s="4"/>
      <c r="F129" s="4"/>
    </row>
    <row r="130" spans="4:6" s="3" customFormat="1" x14ac:dyDescent="0.25">
      <c r="D130" s="4"/>
      <c r="E130" s="4"/>
      <c r="F130" s="4"/>
    </row>
    <row r="131" spans="4:6" s="3" customFormat="1" x14ac:dyDescent="0.25">
      <c r="D131" s="4"/>
      <c r="E131" s="4"/>
      <c r="F131" s="4"/>
    </row>
    <row r="132" spans="4:6" s="3" customFormat="1" x14ac:dyDescent="0.25">
      <c r="D132" s="4"/>
      <c r="E132" s="4"/>
      <c r="F132" s="4"/>
    </row>
    <row r="133" spans="4:6" s="3" customFormat="1" x14ac:dyDescent="0.25">
      <c r="D133" s="4"/>
      <c r="E133" s="4"/>
      <c r="F133" s="4"/>
    </row>
    <row r="134" spans="4:6" s="3" customFormat="1" x14ac:dyDescent="0.25">
      <c r="D134" s="4"/>
      <c r="E134" s="4"/>
      <c r="F134" s="4"/>
    </row>
    <row r="135" spans="4:6" s="3" customFormat="1" x14ac:dyDescent="0.25">
      <c r="D135" s="4"/>
      <c r="E135" s="4"/>
      <c r="F135" s="4"/>
    </row>
    <row r="136" spans="4:6" s="3" customFormat="1" x14ac:dyDescent="0.25">
      <c r="D136" s="4"/>
      <c r="E136" s="4"/>
      <c r="F136" s="4"/>
    </row>
    <row r="137" spans="4:6" s="3" customFormat="1" x14ac:dyDescent="0.25">
      <c r="D137" s="4"/>
      <c r="E137" s="4"/>
      <c r="F137" s="4"/>
    </row>
    <row r="138" spans="4:6" s="3" customFormat="1" x14ac:dyDescent="0.25">
      <c r="D138" s="4"/>
      <c r="E138" s="4"/>
      <c r="F138" s="4"/>
    </row>
    <row r="139" spans="4:6" s="3" customFormat="1" x14ac:dyDescent="0.25">
      <c r="D139" s="4"/>
      <c r="E139" s="4"/>
      <c r="F139" s="4"/>
    </row>
    <row r="140" spans="4:6" s="3" customFormat="1" x14ac:dyDescent="0.25">
      <c r="D140" s="4"/>
      <c r="E140" s="4"/>
      <c r="F140" s="4"/>
    </row>
    <row r="141" spans="4:6" s="3" customFormat="1" x14ac:dyDescent="0.25">
      <c r="D141" s="4"/>
      <c r="E141" s="4"/>
      <c r="F141" s="4"/>
    </row>
    <row r="142" spans="4:6" s="3" customFormat="1" x14ac:dyDescent="0.25">
      <c r="D142" s="4"/>
      <c r="E142" s="4"/>
      <c r="F142" s="4"/>
    </row>
    <row r="143" spans="4:6" s="3" customFormat="1" x14ac:dyDescent="0.25">
      <c r="D143" s="4"/>
      <c r="E143" s="4"/>
      <c r="F143" s="4"/>
    </row>
    <row r="144" spans="4:6" s="3" customFormat="1" x14ac:dyDescent="0.25">
      <c r="D144" s="4"/>
      <c r="E144" s="4"/>
      <c r="F144" s="4"/>
    </row>
    <row r="145" spans="4:6" s="3" customFormat="1" x14ac:dyDescent="0.25">
      <c r="D145" s="4"/>
      <c r="E145" s="4"/>
      <c r="F145" s="4"/>
    </row>
    <row r="146" spans="4:6" s="3" customFormat="1" x14ac:dyDescent="0.25">
      <c r="D146" s="4"/>
      <c r="E146" s="4"/>
      <c r="F146" s="4"/>
    </row>
    <row r="147" spans="4:6" s="3" customFormat="1" x14ac:dyDescent="0.25">
      <c r="D147" s="4"/>
      <c r="E147" s="4"/>
      <c r="F147" s="4"/>
    </row>
    <row r="148" spans="4:6" s="3" customFormat="1" x14ac:dyDescent="0.25">
      <c r="D148" s="4"/>
      <c r="E148" s="4"/>
      <c r="F148" s="4"/>
    </row>
    <row r="149" spans="4:6" s="3" customFormat="1" x14ac:dyDescent="0.25">
      <c r="D149" s="4"/>
      <c r="E149" s="4"/>
      <c r="F149" s="4"/>
    </row>
    <row r="150" spans="4:6" s="3" customFormat="1" x14ac:dyDescent="0.25">
      <c r="D150" s="4"/>
      <c r="E150" s="4"/>
      <c r="F150" s="4"/>
    </row>
    <row r="151" spans="4:6" s="3" customFormat="1" x14ac:dyDescent="0.25">
      <c r="D151" s="4"/>
      <c r="E151" s="4"/>
      <c r="F151" s="4"/>
    </row>
    <row r="152" spans="4:6" s="3" customFormat="1" x14ac:dyDescent="0.25">
      <c r="D152" s="4"/>
      <c r="E152" s="4"/>
      <c r="F152" s="4"/>
    </row>
    <row r="153" spans="4:6" s="3" customFormat="1" x14ac:dyDescent="0.25">
      <c r="D153" s="4"/>
      <c r="E153" s="4"/>
      <c r="F153" s="4"/>
    </row>
    <row r="154" spans="4:6" s="3" customFormat="1" x14ac:dyDescent="0.25">
      <c r="D154" s="4"/>
      <c r="E154" s="4"/>
      <c r="F154" s="4"/>
    </row>
  </sheetData>
  <mergeCells count="2">
    <mergeCell ref="A4:A16"/>
    <mergeCell ref="A17:A29"/>
  </mergeCells>
  <pageMargins left="0.25" right="0.25" top="0.75" bottom="0.75" header="0.3" footer="0.3"/>
  <pageSetup paperSize="9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142875</xdr:rowOff>
                  </from>
                  <to>
                    <xdr:col>3</xdr:col>
                    <xdr:colOff>581025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256"/>
  <sheetViews>
    <sheetView topLeftCell="A7" workbookViewId="0">
      <selection activeCell="B21" sqref="B21"/>
    </sheetView>
  </sheetViews>
  <sheetFormatPr defaultRowHeight="15" x14ac:dyDescent="0.25"/>
  <cols>
    <col min="2" max="2" width="14.140625" customWidth="1"/>
    <col min="3" max="3" width="15.42578125" customWidth="1"/>
    <col min="4" max="4" width="18.140625" customWidth="1"/>
    <col min="7" max="39" width="15.42578125" style="21" customWidth="1"/>
  </cols>
  <sheetData>
    <row r="1" spans="1:39" x14ac:dyDescent="0.25">
      <c r="A1">
        <v>1</v>
      </c>
    </row>
    <row r="2" spans="1:39" ht="21" x14ac:dyDescent="0.25">
      <c r="A2" t="s">
        <v>566</v>
      </c>
      <c r="G2" s="16" t="s">
        <v>170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 x14ac:dyDescent="0.25">
      <c r="A3" t="s">
        <v>568</v>
      </c>
      <c r="G3" s="22" t="s">
        <v>192</v>
      </c>
      <c r="H3" s="24"/>
      <c r="I3" s="24"/>
      <c r="J3" s="24"/>
      <c r="K3" s="24"/>
      <c r="L3" s="2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30.75" customHeight="1" x14ac:dyDescent="0.25">
      <c r="A4" t="s">
        <v>567</v>
      </c>
      <c r="G4" s="26" t="s">
        <v>172</v>
      </c>
      <c r="H4" s="26" t="s">
        <v>39</v>
      </c>
      <c r="I4" s="64" t="s">
        <v>173</v>
      </c>
      <c r="J4" s="26" t="s">
        <v>169</v>
      </c>
      <c r="K4" s="25" t="s">
        <v>1</v>
      </c>
      <c r="L4" s="25" t="s">
        <v>0</v>
      </c>
      <c r="M4" s="25" t="s">
        <v>37</v>
      </c>
      <c r="N4" s="25" t="s">
        <v>33</v>
      </c>
      <c r="O4" s="25" t="s">
        <v>21</v>
      </c>
      <c r="P4" s="25" t="s">
        <v>34</v>
      </c>
      <c r="Q4" s="25" t="s">
        <v>22</v>
      </c>
      <c r="R4" s="25" t="s">
        <v>35</v>
      </c>
      <c r="S4" s="25" t="s">
        <v>2</v>
      </c>
      <c r="T4" s="26" t="s">
        <v>0</v>
      </c>
      <c r="U4" s="25" t="s">
        <v>32</v>
      </c>
      <c r="V4" s="25" t="s">
        <v>33</v>
      </c>
      <c r="W4" s="25" t="s">
        <v>21</v>
      </c>
      <c r="X4" s="25" t="s">
        <v>35</v>
      </c>
      <c r="Y4" s="25" t="s">
        <v>38</v>
      </c>
      <c r="Z4" s="25" t="s">
        <v>3</v>
      </c>
      <c r="AA4" s="25" t="s">
        <v>4</v>
      </c>
      <c r="AB4" s="25" t="s">
        <v>179</v>
      </c>
      <c r="AC4" s="25" t="s">
        <v>36</v>
      </c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ht="20.25" customHeight="1" x14ac:dyDescent="0.25">
      <c r="A5" t="s">
        <v>611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5" customHeight="1" x14ac:dyDescent="0.25">
      <c r="A6" t="s">
        <v>610</v>
      </c>
      <c r="G6" s="27" t="s">
        <v>171</v>
      </c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15" customHeight="1" x14ac:dyDescent="0.25">
      <c r="G7" s="24" t="s">
        <v>192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42.75" customHeight="1" x14ac:dyDescent="0.25">
      <c r="G8" s="26" t="s">
        <v>172</v>
      </c>
      <c r="H8" s="26" t="s">
        <v>39</v>
      </c>
      <c r="I8" s="64" t="s">
        <v>183</v>
      </c>
      <c r="J8" s="25" t="s">
        <v>184</v>
      </c>
      <c r="K8" s="25" t="s">
        <v>185</v>
      </c>
      <c r="L8" s="25" t="s">
        <v>10</v>
      </c>
      <c r="M8" s="25" t="s">
        <v>24</v>
      </c>
      <c r="N8" s="25" t="s">
        <v>25</v>
      </c>
      <c r="O8" s="25" t="s">
        <v>11</v>
      </c>
      <c r="P8" s="25" t="s">
        <v>12</v>
      </c>
      <c r="Q8" s="25" t="s">
        <v>13</v>
      </c>
      <c r="R8" s="26" t="s">
        <v>14</v>
      </c>
      <c r="S8" s="25" t="s">
        <v>177</v>
      </c>
      <c r="T8" s="25" t="s">
        <v>176</v>
      </c>
      <c r="U8" s="25" t="s">
        <v>15</v>
      </c>
      <c r="V8" s="25" t="s">
        <v>16</v>
      </c>
      <c r="W8" s="25" t="s">
        <v>17</v>
      </c>
      <c r="X8" s="25" t="s">
        <v>18</v>
      </c>
      <c r="Y8" s="25" t="s">
        <v>174</v>
      </c>
      <c r="Z8" s="25" t="s">
        <v>26</v>
      </c>
      <c r="AA8" s="25" t="s">
        <v>27</v>
      </c>
      <c r="AB8" s="25" t="s">
        <v>28</v>
      </c>
      <c r="AC8" s="25" t="s">
        <v>23</v>
      </c>
      <c r="AD8" s="25" t="s">
        <v>19</v>
      </c>
      <c r="AE8" s="65" t="s">
        <v>182</v>
      </c>
      <c r="AF8" s="65" t="s">
        <v>178</v>
      </c>
      <c r="AG8" s="65" t="s">
        <v>20</v>
      </c>
      <c r="AH8" s="25" t="s">
        <v>29</v>
      </c>
      <c r="AI8" s="25" t="s">
        <v>180</v>
      </c>
      <c r="AJ8" s="25" t="s">
        <v>31</v>
      </c>
      <c r="AK8" s="65" t="s">
        <v>181</v>
      </c>
      <c r="AL8" s="25" t="s">
        <v>168</v>
      </c>
      <c r="AM8" s="25" t="s">
        <v>30</v>
      </c>
    </row>
    <row r="9" spans="1:39" x14ac:dyDescent="0.25">
      <c r="B9" s="13" t="s">
        <v>566</v>
      </c>
      <c r="C9" s="13" t="s">
        <v>568</v>
      </c>
      <c r="D9" s="13" t="s">
        <v>567</v>
      </c>
    </row>
    <row r="10" spans="1:39" x14ac:dyDescent="0.25">
      <c r="B10" s="5" t="s">
        <v>40</v>
      </c>
      <c r="C10" s="8" t="s">
        <v>248</v>
      </c>
      <c r="D10" s="5" t="s">
        <v>434</v>
      </c>
      <c r="E10" s="14"/>
    </row>
    <row r="11" spans="1:39" ht="21" x14ac:dyDescent="0.25">
      <c r="B11" s="5" t="s">
        <v>41</v>
      </c>
      <c r="C11" s="5" t="s">
        <v>249</v>
      </c>
      <c r="D11" s="5" t="s">
        <v>435</v>
      </c>
      <c r="E11" s="14"/>
      <c r="G11" s="18" t="s">
        <v>231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50.25" customHeight="1" x14ac:dyDescent="0.25">
      <c r="B12" s="5" t="s">
        <v>42</v>
      </c>
      <c r="C12" s="5" t="s">
        <v>250</v>
      </c>
      <c r="D12" s="5" t="s">
        <v>436</v>
      </c>
      <c r="E12" s="14"/>
      <c r="G12" s="28" t="s">
        <v>197</v>
      </c>
      <c r="H12" s="31"/>
      <c r="I12" s="31"/>
      <c r="J12" s="32"/>
      <c r="K12" s="31"/>
      <c r="L12" s="2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15" customHeight="1" x14ac:dyDescent="0.25">
      <c r="B13" s="5" t="s">
        <v>43</v>
      </c>
      <c r="C13" s="5" t="s">
        <v>251</v>
      </c>
      <c r="D13" s="5" t="s">
        <v>251</v>
      </c>
      <c r="E13" s="14"/>
      <c r="G13" s="40" t="s">
        <v>198</v>
      </c>
      <c r="H13" s="40" t="s">
        <v>199</v>
      </c>
      <c r="I13" s="63" t="s">
        <v>232</v>
      </c>
      <c r="J13" s="40" t="s">
        <v>234</v>
      </c>
      <c r="K13" s="34" t="s">
        <v>235</v>
      </c>
      <c r="L13" s="34" t="s">
        <v>241</v>
      </c>
      <c r="M13" s="34" t="s">
        <v>242</v>
      </c>
      <c r="N13" s="34" t="s">
        <v>243</v>
      </c>
      <c r="O13" s="34" t="s">
        <v>244</v>
      </c>
      <c r="P13" s="34" t="s">
        <v>246</v>
      </c>
      <c r="Q13" s="34" t="s">
        <v>247</v>
      </c>
      <c r="R13" s="34" t="s">
        <v>245</v>
      </c>
      <c r="S13" s="34" t="s">
        <v>236</v>
      </c>
      <c r="T13" s="40" t="s">
        <v>241</v>
      </c>
      <c r="U13" s="34" t="s">
        <v>242</v>
      </c>
      <c r="V13" s="34" t="s">
        <v>243</v>
      </c>
      <c r="W13" s="34" t="s">
        <v>244</v>
      </c>
      <c r="X13" s="34" t="s">
        <v>245</v>
      </c>
      <c r="Y13" s="34" t="s">
        <v>233</v>
      </c>
      <c r="Z13" s="34" t="s">
        <v>237</v>
      </c>
      <c r="AA13" s="34" t="s">
        <v>238</v>
      </c>
      <c r="AB13" s="34" t="s">
        <v>239</v>
      </c>
      <c r="AC13" s="34" t="s">
        <v>240</v>
      </c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39" ht="15" customHeight="1" x14ac:dyDescent="0.25">
      <c r="B14" s="5" t="s">
        <v>44</v>
      </c>
      <c r="C14" s="5" t="s">
        <v>44</v>
      </c>
      <c r="D14" s="5" t="s">
        <v>437</v>
      </c>
      <c r="E14" s="1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0.25" customHeight="1" x14ac:dyDescent="0.25">
      <c r="B15" s="5" t="s">
        <v>45</v>
      </c>
      <c r="C15" s="7" t="s">
        <v>252</v>
      </c>
      <c r="D15" s="5" t="s">
        <v>438</v>
      </c>
      <c r="E15" s="1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5" customHeight="1" x14ac:dyDescent="0.25">
      <c r="B16" s="5" t="s">
        <v>46</v>
      </c>
      <c r="C16" s="5" t="s">
        <v>253</v>
      </c>
      <c r="D16" s="5" t="s">
        <v>439</v>
      </c>
      <c r="E16" s="14"/>
      <c r="G16" s="41" t="s">
        <v>196</v>
      </c>
      <c r="H16" s="41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2:39" x14ac:dyDescent="0.25">
      <c r="B17" s="5" t="s">
        <v>47</v>
      </c>
      <c r="C17" s="5" t="s">
        <v>254</v>
      </c>
      <c r="D17" s="5" t="s">
        <v>440</v>
      </c>
      <c r="E17" s="14"/>
      <c r="G17" s="30" t="s">
        <v>197</v>
      </c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2:39" ht="60" x14ac:dyDescent="0.25">
      <c r="B18" s="5" t="s">
        <v>48</v>
      </c>
      <c r="C18" s="5" t="s">
        <v>255</v>
      </c>
      <c r="D18" s="5" t="s">
        <v>441</v>
      </c>
      <c r="E18" s="14"/>
      <c r="G18" s="35" t="s">
        <v>198</v>
      </c>
      <c r="H18" s="35" t="s">
        <v>199</v>
      </c>
      <c r="I18" s="33" t="s">
        <v>200</v>
      </c>
      <c r="J18" s="36" t="s">
        <v>201</v>
      </c>
      <c r="K18" s="36" t="s">
        <v>203</v>
      </c>
      <c r="L18" s="36" t="s">
        <v>207</v>
      </c>
      <c r="M18" s="39" t="s">
        <v>221</v>
      </c>
      <c r="N18" s="39" t="s">
        <v>222</v>
      </c>
      <c r="O18" s="39" t="s">
        <v>223</v>
      </c>
      <c r="P18" s="39" t="s">
        <v>224</v>
      </c>
      <c r="Q18" s="36" t="s">
        <v>208</v>
      </c>
      <c r="R18" s="42" t="s">
        <v>225</v>
      </c>
      <c r="S18" s="37" t="s">
        <v>229</v>
      </c>
      <c r="T18" s="38" t="s">
        <v>230</v>
      </c>
      <c r="U18" s="39" t="s">
        <v>226</v>
      </c>
      <c r="V18" s="39" t="s">
        <v>227</v>
      </c>
      <c r="W18" s="39" t="s">
        <v>228</v>
      </c>
      <c r="X18" s="36" t="s">
        <v>209</v>
      </c>
      <c r="Y18" s="36" t="s">
        <v>204</v>
      </c>
      <c r="Z18" s="36" t="s">
        <v>210</v>
      </c>
      <c r="AA18" s="36" t="s">
        <v>211</v>
      </c>
      <c r="AB18" s="36" t="s">
        <v>212</v>
      </c>
      <c r="AC18" s="36" t="s">
        <v>213</v>
      </c>
      <c r="AD18" s="36" t="s">
        <v>214</v>
      </c>
      <c r="AE18" s="43" t="s">
        <v>202</v>
      </c>
      <c r="AF18" s="43" t="s">
        <v>205</v>
      </c>
      <c r="AG18" s="43" t="s">
        <v>215</v>
      </c>
      <c r="AH18" s="36" t="s">
        <v>216</v>
      </c>
      <c r="AI18" s="36" t="s">
        <v>217</v>
      </c>
      <c r="AJ18" s="36" t="s">
        <v>218</v>
      </c>
      <c r="AK18" s="43" t="s">
        <v>206</v>
      </c>
      <c r="AL18" s="36" t="s">
        <v>219</v>
      </c>
      <c r="AM18" s="36" t="s">
        <v>220</v>
      </c>
    </row>
    <row r="19" spans="2:39" x14ac:dyDescent="0.25">
      <c r="B19" s="5" t="s">
        <v>49</v>
      </c>
      <c r="C19" s="5" t="s">
        <v>256</v>
      </c>
      <c r="D19" s="5" t="s">
        <v>442</v>
      </c>
      <c r="E19" s="14"/>
    </row>
    <row r="20" spans="2:39" x14ac:dyDescent="0.25">
      <c r="B20" s="5" t="s">
        <v>50</v>
      </c>
      <c r="C20" s="5" t="s">
        <v>257</v>
      </c>
      <c r="D20" s="5" t="s">
        <v>443</v>
      </c>
      <c r="E20" s="14"/>
    </row>
    <row r="21" spans="2:39" ht="21" x14ac:dyDescent="0.25">
      <c r="B21" s="5" t="s">
        <v>175</v>
      </c>
      <c r="C21" s="5" t="s">
        <v>258</v>
      </c>
      <c r="D21" s="5" t="s">
        <v>444</v>
      </c>
      <c r="E21" s="14"/>
      <c r="G21" s="20" t="s">
        <v>380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2:39" ht="42.75" customHeight="1" x14ac:dyDescent="0.25">
      <c r="B22" s="6" t="s">
        <v>9</v>
      </c>
      <c r="C22" s="6" t="s">
        <v>259</v>
      </c>
      <c r="D22" s="6" t="s">
        <v>445</v>
      </c>
      <c r="E22" s="15"/>
      <c r="G22" s="44" t="s">
        <v>381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2:39" ht="15" customHeight="1" x14ac:dyDescent="0.25">
      <c r="B23" s="5" t="s">
        <v>51</v>
      </c>
      <c r="C23" s="5" t="s">
        <v>260</v>
      </c>
      <c r="D23" s="5" t="s">
        <v>446</v>
      </c>
      <c r="E23" s="14"/>
      <c r="G23" s="51" t="s">
        <v>382</v>
      </c>
      <c r="H23" s="49" t="s">
        <v>383</v>
      </c>
      <c r="I23" s="52" t="s">
        <v>384</v>
      </c>
      <c r="J23" s="46" t="s">
        <v>386</v>
      </c>
      <c r="K23" s="53" t="s">
        <v>387</v>
      </c>
      <c r="L23" s="51" t="s">
        <v>393</v>
      </c>
      <c r="M23" s="51" t="s">
        <v>394</v>
      </c>
      <c r="N23" s="51" t="s">
        <v>395</v>
      </c>
      <c r="O23" s="54" t="s">
        <v>396</v>
      </c>
      <c r="P23" s="51" t="s">
        <v>398</v>
      </c>
      <c r="Q23" s="50" t="s">
        <v>399</v>
      </c>
      <c r="R23" s="55" t="s">
        <v>397</v>
      </c>
      <c r="S23" s="48" t="s">
        <v>388</v>
      </c>
      <c r="T23" s="55" t="s">
        <v>393</v>
      </c>
      <c r="U23" s="55" t="s">
        <v>394</v>
      </c>
      <c r="V23" s="55" t="s">
        <v>395</v>
      </c>
      <c r="W23" s="55" t="s">
        <v>396</v>
      </c>
      <c r="X23" s="56" t="s">
        <v>397</v>
      </c>
      <c r="Y23" s="48" t="s">
        <v>385</v>
      </c>
      <c r="Z23" s="51" t="s">
        <v>389</v>
      </c>
      <c r="AA23" s="51" t="s">
        <v>390</v>
      </c>
      <c r="AB23" s="51" t="s">
        <v>391</v>
      </c>
      <c r="AC23" s="51" t="s">
        <v>392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pans="2:39" ht="15" customHeight="1" x14ac:dyDescent="0.25">
      <c r="B24" s="5" t="s">
        <v>52</v>
      </c>
      <c r="C24" s="5" t="s">
        <v>261</v>
      </c>
      <c r="D24" s="5" t="s">
        <v>447</v>
      </c>
      <c r="E24" s="14"/>
      <c r="G24" s="47"/>
      <c r="H24" s="47"/>
      <c r="I24" s="6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2:39" ht="15" customHeight="1" x14ac:dyDescent="0.25">
      <c r="B25" s="5" t="s">
        <v>53</v>
      </c>
      <c r="C25" s="5" t="s">
        <v>262</v>
      </c>
      <c r="D25" s="5" t="s">
        <v>448</v>
      </c>
      <c r="E25" s="1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2:39" ht="21" x14ac:dyDescent="0.25">
      <c r="B26" s="5" t="s">
        <v>54</v>
      </c>
      <c r="C26" s="5" t="s">
        <v>263</v>
      </c>
      <c r="D26" s="5" t="s">
        <v>263</v>
      </c>
      <c r="E26" s="14"/>
      <c r="G26" s="57" t="s">
        <v>400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2:39" x14ac:dyDescent="0.25">
      <c r="B27" s="5" t="s">
        <v>55</v>
      </c>
      <c r="C27" s="5" t="s">
        <v>55</v>
      </c>
      <c r="D27" s="5" t="s">
        <v>449</v>
      </c>
      <c r="E27" s="14"/>
      <c r="G27" s="58" t="s">
        <v>401</v>
      </c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2:39" ht="60" x14ac:dyDescent="0.25">
      <c r="B28" s="5" t="s">
        <v>56</v>
      </c>
      <c r="C28" s="5" t="s">
        <v>264</v>
      </c>
      <c r="D28" s="5" t="s">
        <v>450</v>
      </c>
      <c r="E28" s="14"/>
      <c r="G28" s="60" t="s">
        <v>382</v>
      </c>
      <c r="H28" s="60" t="s">
        <v>402</v>
      </c>
      <c r="I28" s="61" t="s">
        <v>403</v>
      </c>
      <c r="J28" s="51" t="s">
        <v>404</v>
      </c>
      <c r="K28" s="51" t="s">
        <v>406</v>
      </c>
      <c r="L28" s="51" t="s">
        <v>410</v>
      </c>
      <c r="M28" s="51" t="s">
        <v>424</v>
      </c>
      <c r="N28" s="51" t="s">
        <v>425</v>
      </c>
      <c r="O28" s="51" t="s">
        <v>426</v>
      </c>
      <c r="P28" s="51" t="s">
        <v>427</v>
      </c>
      <c r="Q28" s="51" t="s">
        <v>411</v>
      </c>
      <c r="R28" s="60" t="s">
        <v>428</v>
      </c>
      <c r="S28" s="51" t="s">
        <v>432</v>
      </c>
      <c r="T28" s="60" t="s">
        <v>433</v>
      </c>
      <c r="U28" s="51" t="s">
        <v>429</v>
      </c>
      <c r="V28" s="51" t="s">
        <v>430</v>
      </c>
      <c r="W28" s="51" t="s">
        <v>431</v>
      </c>
      <c r="X28" s="51" t="s">
        <v>412</v>
      </c>
      <c r="Y28" s="51" t="s">
        <v>407</v>
      </c>
      <c r="Z28" s="51" t="s">
        <v>413</v>
      </c>
      <c r="AA28" s="51" t="s">
        <v>414</v>
      </c>
      <c r="AB28" s="51" t="s">
        <v>415</v>
      </c>
      <c r="AC28" s="51" t="s">
        <v>416</v>
      </c>
      <c r="AD28" s="51" t="s">
        <v>417</v>
      </c>
      <c r="AE28" s="62" t="s">
        <v>405</v>
      </c>
      <c r="AF28" s="62" t="s">
        <v>408</v>
      </c>
      <c r="AG28" s="62" t="s">
        <v>418</v>
      </c>
      <c r="AH28" s="51" t="s">
        <v>419</v>
      </c>
      <c r="AI28" s="51" t="s">
        <v>420</v>
      </c>
      <c r="AJ28" s="51" t="s">
        <v>421</v>
      </c>
      <c r="AK28" s="62" t="s">
        <v>409</v>
      </c>
      <c r="AL28" s="51" t="s">
        <v>422</v>
      </c>
      <c r="AM28" s="51" t="s">
        <v>423</v>
      </c>
    </row>
    <row r="29" spans="2:39" x14ac:dyDescent="0.25">
      <c r="B29" s="5" t="s">
        <v>57</v>
      </c>
      <c r="C29" s="5" t="s">
        <v>265</v>
      </c>
      <c r="D29" s="5" t="s">
        <v>451</v>
      </c>
      <c r="E29" s="14"/>
    </row>
    <row r="30" spans="2:39" x14ac:dyDescent="0.25">
      <c r="B30" s="5" t="s">
        <v>58</v>
      </c>
      <c r="C30" s="5" t="s">
        <v>266</v>
      </c>
      <c r="D30" s="5" t="s">
        <v>452</v>
      </c>
      <c r="E30" s="14"/>
    </row>
    <row r="31" spans="2:39" x14ac:dyDescent="0.25">
      <c r="B31" s="5" t="s">
        <v>59</v>
      </c>
      <c r="C31" s="5" t="s">
        <v>267</v>
      </c>
      <c r="D31" s="5" t="s">
        <v>453</v>
      </c>
      <c r="E31" s="14"/>
    </row>
    <row r="32" spans="2:39" ht="15" customHeight="1" x14ac:dyDescent="0.25">
      <c r="B32" s="5" t="s">
        <v>60</v>
      </c>
      <c r="C32" s="5" t="s">
        <v>268</v>
      </c>
      <c r="D32" s="5" t="s">
        <v>454</v>
      </c>
      <c r="E32" s="14"/>
    </row>
    <row r="33" spans="2:7" ht="15" customHeight="1" x14ac:dyDescent="0.25">
      <c r="B33" s="5" t="s">
        <v>61</v>
      </c>
      <c r="C33" s="5" t="s">
        <v>269</v>
      </c>
      <c r="D33" s="5" t="s">
        <v>455</v>
      </c>
      <c r="E33" s="14"/>
    </row>
    <row r="34" spans="2:7" ht="15" customHeight="1" x14ac:dyDescent="0.25">
      <c r="B34" s="5" t="s">
        <v>62</v>
      </c>
      <c r="C34" s="5" t="s">
        <v>270</v>
      </c>
      <c r="D34" s="5" t="s">
        <v>456</v>
      </c>
      <c r="E34" s="14"/>
    </row>
    <row r="35" spans="2:7" ht="15" customHeight="1" x14ac:dyDescent="0.25">
      <c r="B35" s="6" t="s">
        <v>8</v>
      </c>
      <c r="C35" s="6" t="s">
        <v>271</v>
      </c>
      <c r="D35" s="6" t="s">
        <v>457</v>
      </c>
      <c r="E35" s="15"/>
      <c r="G35"/>
    </row>
    <row r="36" spans="2:7" x14ac:dyDescent="0.25">
      <c r="B36" s="5" t="s">
        <v>63</v>
      </c>
      <c r="C36" s="5" t="s">
        <v>272</v>
      </c>
      <c r="D36" s="5" t="s">
        <v>458</v>
      </c>
      <c r="E36" s="14"/>
    </row>
    <row r="37" spans="2:7" x14ac:dyDescent="0.25">
      <c r="B37" s="5" t="s">
        <v>64</v>
      </c>
      <c r="C37" s="5" t="s">
        <v>273</v>
      </c>
      <c r="D37" s="5" t="s">
        <v>459</v>
      </c>
      <c r="E37" s="14"/>
    </row>
    <row r="38" spans="2:7" x14ac:dyDescent="0.25">
      <c r="B38" s="5" t="s">
        <v>65</v>
      </c>
      <c r="C38" s="5" t="s">
        <v>274</v>
      </c>
      <c r="D38" s="5" t="s">
        <v>460</v>
      </c>
      <c r="E38" s="14"/>
    </row>
    <row r="39" spans="2:7" x14ac:dyDescent="0.25">
      <c r="B39" s="5" t="s">
        <v>66</v>
      </c>
      <c r="C39" s="5" t="s">
        <v>275</v>
      </c>
      <c r="D39" s="5" t="s">
        <v>275</v>
      </c>
      <c r="E39" s="14"/>
    </row>
    <row r="40" spans="2:7" x14ac:dyDescent="0.25">
      <c r="B40" s="5" t="s">
        <v>67</v>
      </c>
      <c r="C40" s="5" t="s">
        <v>67</v>
      </c>
      <c r="D40" s="5" t="s">
        <v>461</v>
      </c>
      <c r="E40" s="14"/>
    </row>
    <row r="41" spans="2:7" ht="34.5" customHeight="1" x14ac:dyDescent="0.25">
      <c r="B41" s="5" t="s">
        <v>68</v>
      </c>
      <c r="C41" s="5" t="s">
        <v>276</v>
      </c>
      <c r="D41" s="5" t="s">
        <v>462</v>
      </c>
      <c r="E41" s="14"/>
    </row>
    <row r="42" spans="2:7" ht="15" customHeight="1" x14ac:dyDescent="0.25">
      <c r="B42" s="5" t="s">
        <v>69</v>
      </c>
      <c r="C42" s="5" t="s">
        <v>277</v>
      </c>
      <c r="D42" s="5" t="s">
        <v>463</v>
      </c>
      <c r="E42" s="14"/>
    </row>
    <row r="43" spans="2:7" ht="15" customHeight="1" x14ac:dyDescent="0.25">
      <c r="B43" s="5" t="s">
        <v>70</v>
      </c>
      <c r="C43" s="5" t="s">
        <v>278</v>
      </c>
      <c r="D43" s="5" t="s">
        <v>464</v>
      </c>
      <c r="E43" s="14"/>
    </row>
    <row r="44" spans="2:7" ht="15" customHeight="1" x14ac:dyDescent="0.25">
      <c r="B44" s="5" t="s">
        <v>71</v>
      </c>
      <c r="C44" s="5" t="s">
        <v>279</v>
      </c>
      <c r="D44" s="5" t="s">
        <v>465</v>
      </c>
      <c r="E44" s="14"/>
    </row>
    <row r="45" spans="2:7" ht="47.25" customHeight="1" x14ac:dyDescent="0.25">
      <c r="B45" s="5" t="s">
        <v>72</v>
      </c>
      <c r="C45" s="5" t="s">
        <v>280</v>
      </c>
      <c r="D45" s="5" t="s">
        <v>466</v>
      </c>
      <c r="E45" s="14"/>
    </row>
    <row r="46" spans="2:7" x14ac:dyDescent="0.25">
      <c r="B46" s="5" t="s">
        <v>73</v>
      </c>
      <c r="C46" s="5" t="s">
        <v>281</v>
      </c>
      <c r="D46" s="5" t="s">
        <v>467</v>
      </c>
      <c r="E46" s="14"/>
    </row>
    <row r="47" spans="2:7" x14ac:dyDescent="0.25">
      <c r="B47" s="5" t="s">
        <v>74</v>
      </c>
      <c r="C47" s="5" t="s">
        <v>282</v>
      </c>
      <c r="D47" s="5" t="s">
        <v>468</v>
      </c>
      <c r="E47" s="14"/>
    </row>
    <row r="48" spans="2:7" x14ac:dyDescent="0.25">
      <c r="B48" s="6" t="s">
        <v>7</v>
      </c>
      <c r="C48" s="6" t="s">
        <v>283</v>
      </c>
      <c r="D48" s="6" t="s">
        <v>469</v>
      </c>
      <c r="E48" s="15"/>
    </row>
    <row r="49" spans="2:5" ht="42.75" customHeight="1" x14ac:dyDescent="0.25">
      <c r="B49" s="5" t="s">
        <v>75</v>
      </c>
      <c r="C49" s="5" t="s">
        <v>284</v>
      </c>
      <c r="D49" s="5" t="s">
        <v>470</v>
      </c>
      <c r="E49" s="14"/>
    </row>
    <row r="50" spans="2:5" ht="15" customHeight="1" x14ac:dyDescent="0.25">
      <c r="B50" s="5" t="s">
        <v>76</v>
      </c>
      <c r="C50" s="5" t="s">
        <v>285</v>
      </c>
      <c r="D50" s="5" t="s">
        <v>471</v>
      </c>
      <c r="E50" s="14"/>
    </row>
    <row r="51" spans="2:5" ht="15" customHeight="1" x14ac:dyDescent="0.25">
      <c r="B51" s="5" t="s">
        <v>77</v>
      </c>
      <c r="C51" s="5" t="s">
        <v>286</v>
      </c>
      <c r="D51" s="5" t="s">
        <v>472</v>
      </c>
      <c r="E51" s="14"/>
    </row>
    <row r="52" spans="2:5" ht="15" customHeight="1" x14ac:dyDescent="0.25">
      <c r="B52" s="5" t="s">
        <v>78</v>
      </c>
      <c r="C52" s="5" t="s">
        <v>287</v>
      </c>
      <c r="D52" s="5" t="s">
        <v>287</v>
      </c>
      <c r="E52" s="14"/>
    </row>
    <row r="53" spans="2:5" ht="15" customHeight="1" x14ac:dyDescent="0.25">
      <c r="B53" s="5" t="s">
        <v>79</v>
      </c>
      <c r="C53" s="5" t="s">
        <v>79</v>
      </c>
      <c r="D53" s="5" t="s">
        <v>473</v>
      </c>
      <c r="E53" s="14"/>
    </row>
    <row r="54" spans="2:5" ht="22.5" customHeight="1" x14ac:dyDescent="0.25">
      <c r="B54" s="5" t="s">
        <v>80</v>
      </c>
      <c r="C54" s="5" t="s">
        <v>288</v>
      </c>
      <c r="D54" s="5" t="s">
        <v>474</v>
      </c>
      <c r="E54" s="14"/>
    </row>
    <row r="55" spans="2:5" x14ac:dyDescent="0.25">
      <c r="B55" s="5" t="s">
        <v>81</v>
      </c>
      <c r="C55" s="5" t="s">
        <v>289</v>
      </c>
      <c r="D55" s="5" t="s">
        <v>475</v>
      </c>
      <c r="E55" s="14"/>
    </row>
    <row r="56" spans="2:5" x14ac:dyDescent="0.25">
      <c r="B56" s="5" t="s">
        <v>82</v>
      </c>
      <c r="C56" s="5" t="s">
        <v>290</v>
      </c>
      <c r="D56" s="5" t="s">
        <v>476</v>
      </c>
      <c r="E56" s="14"/>
    </row>
    <row r="57" spans="2:5" x14ac:dyDescent="0.25">
      <c r="B57" s="5" t="s">
        <v>83</v>
      </c>
      <c r="C57" s="5" t="s">
        <v>291</v>
      </c>
      <c r="D57" s="5" t="s">
        <v>477</v>
      </c>
      <c r="E57" s="14"/>
    </row>
    <row r="58" spans="2:5" x14ac:dyDescent="0.25">
      <c r="B58" s="5" t="s">
        <v>84</v>
      </c>
      <c r="C58" s="5" t="s">
        <v>292</v>
      </c>
      <c r="D58" s="5" t="s">
        <v>478</v>
      </c>
      <c r="E58" s="14"/>
    </row>
    <row r="59" spans="2:5" x14ac:dyDescent="0.25">
      <c r="B59" s="5" t="s">
        <v>85</v>
      </c>
      <c r="C59" s="5" t="s">
        <v>293</v>
      </c>
      <c r="D59" s="5" t="s">
        <v>479</v>
      </c>
      <c r="E59" s="14"/>
    </row>
    <row r="60" spans="2:5" x14ac:dyDescent="0.25">
      <c r="B60" s="5" t="s">
        <v>86</v>
      </c>
      <c r="C60" s="5" t="s">
        <v>294</v>
      </c>
      <c r="D60" s="5" t="s">
        <v>480</v>
      </c>
      <c r="E60" s="14"/>
    </row>
    <row r="61" spans="2:5" x14ac:dyDescent="0.25">
      <c r="B61" s="6" t="s">
        <v>6</v>
      </c>
      <c r="C61" s="6" t="s">
        <v>295</v>
      </c>
      <c r="D61" s="6" t="s">
        <v>481</v>
      </c>
      <c r="E61" s="15"/>
    </row>
    <row r="62" spans="2:5" x14ac:dyDescent="0.25">
      <c r="B62" s="5" t="s">
        <v>87</v>
      </c>
      <c r="C62" s="5" t="s">
        <v>296</v>
      </c>
      <c r="D62" s="5" t="s">
        <v>482</v>
      </c>
      <c r="E62" s="14"/>
    </row>
    <row r="63" spans="2:5" x14ac:dyDescent="0.25">
      <c r="B63" s="5" t="s">
        <v>88</v>
      </c>
      <c r="C63" s="5" t="s">
        <v>297</v>
      </c>
      <c r="D63" s="5" t="s">
        <v>483</v>
      </c>
      <c r="E63" s="14"/>
    </row>
    <row r="64" spans="2:5" x14ac:dyDescent="0.25">
      <c r="B64" s="5" t="s">
        <v>89</v>
      </c>
      <c r="C64" s="5" t="s">
        <v>298</v>
      </c>
      <c r="D64" s="5" t="s">
        <v>484</v>
      </c>
      <c r="E64" s="14"/>
    </row>
    <row r="65" spans="2:5" x14ac:dyDescent="0.25">
      <c r="B65" s="5" t="s">
        <v>90</v>
      </c>
      <c r="C65" s="5" t="s">
        <v>299</v>
      </c>
      <c r="D65" s="5" t="s">
        <v>299</v>
      </c>
      <c r="E65" s="14"/>
    </row>
    <row r="66" spans="2:5" x14ac:dyDescent="0.25">
      <c r="B66" s="5" t="s">
        <v>91</v>
      </c>
      <c r="C66" s="5" t="s">
        <v>91</v>
      </c>
      <c r="D66" s="5" t="s">
        <v>485</v>
      </c>
      <c r="E66" s="14"/>
    </row>
    <row r="67" spans="2:5" x14ac:dyDescent="0.25">
      <c r="B67" s="5" t="s">
        <v>92</v>
      </c>
      <c r="C67" s="5" t="s">
        <v>300</v>
      </c>
      <c r="D67" s="5" t="s">
        <v>486</v>
      </c>
      <c r="E67" s="14"/>
    </row>
    <row r="68" spans="2:5" x14ac:dyDescent="0.25">
      <c r="B68" s="5" t="s">
        <v>93</v>
      </c>
      <c r="C68" s="5" t="s">
        <v>301</v>
      </c>
      <c r="D68" s="5" t="s">
        <v>487</v>
      </c>
      <c r="E68" s="14"/>
    </row>
    <row r="69" spans="2:5" x14ac:dyDescent="0.25">
      <c r="B69" s="5" t="s">
        <v>94</v>
      </c>
      <c r="C69" s="5" t="s">
        <v>302</v>
      </c>
      <c r="D69" s="5" t="s">
        <v>488</v>
      </c>
      <c r="E69" s="14"/>
    </row>
    <row r="70" spans="2:5" x14ac:dyDescent="0.25">
      <c r="B70" s="5" t="s">
        <v>95</v>
      </c>
      <c r="C70" s="5" t="s">
        <v>303</v>
      </c>
      <c r="D70" s="5" t="s">
        <v>489</v>
      </c>
      <c r="E70" s="14"/>
    </row>
    <row r="71" spans="2:5" x14ac:dyDescent="0.25">
      <c r="B71" s="5" t="s">
        <v>96</v>
      </c>
      <c r="C71" s="5" t="s">
        <v>304</v>
      </c>
      <c r="D71" s="5" t="s">
        <v>490</v>
      </c>
      <c r="E71" s="14"/>
    </row>
    <row r="72" spans="2:5" x14ac:dyDescent="0.25">
      <c r="B72" s="5" t="s">
        <v>97</v>
      </c>
      <c r="C72" s="5" t="s">
        <v>305</v>
      </c>
      <c r="D72" s="5" t="s">
        <v>491</v>
      </c>
      <c r="E72" s="14"/>
    </row>
    <row r="73" spans="2:5" x14ac:dyDescent="0.25">
      <c r="B73" s="5" t="s">
        <v>98</v>
      </c>
      <c r="C73" s="5" t="s">
        <v>306</v>
      </c>
      <c r="D73" s="5" t="s">
        <v>492</v>
      </c>
      <c r="E73" s="14"/>
    </row>
    <row r="74" spans="2:5" x14ac:dyDescent="0.25">
      <c r="B74" s="6" t="s">
        <v>5</v>
      </c>
      <c r="C74" s="6" t="s">
        <v>307</v>
      </c>
      <c r="D74" s="6" t="s">
        <v>493</v>
      </c>
      <c r="E74" s="15"/>
    </row>
    <row r="75" spans="2:5" x14ac:dyDescent="0.25">
      <c r="B75" s="5" t="s">
        <v>99</v>
      </c>
      <c r="C75" s="5" t="s">
        <v>308</v>
      </c>
      <c r="D75" s="5" t="s">
        <v>494</v>
      </c>
      <c r="E75" s="14"/>
    </row>
    <row r="76" spans="2:5" x14ac:dyDescent="0.25">
      <c r="B76" s="5" t="s">
        <v>100</v>
      </c>
      <c r="C76" s="5" t="s">
        <v>309</v>
      </c>
      <c r="D76" s="5" t="s">
        <v>495</v>
      </c>
      <c r="E76" s="14"/>
    </row>
    <row r="77" spans="2:5" x14ac:dyDescent="0.25">
      <c r="B77" s="5" t="s">
        <v>101</v>
      </c>
      <c r="C77" s="5" t="s">
        <v>310</v>
      </c>
      <c r="D77" s="5" t="s">
        <v>496</v>
      </c>
      <c r="E77" s="14"/>
    </row>
    <row r="78" spans="2:5" x14ac:dyDescent="0.25">
      <c r="B78" s="5" t="s">
        <v>102</v>
      </c>
      <c r="C78" s="5" t="s">
        <v>311</v>
      </c>
      <c r="D78" s="5" t="s">
        <v>311</v>
      </c>
      <c r="E78" s="14"/>
    </row>
    <row r="79" spans="2:5" x14ac:dyDescent="0.25">
      <c r="B79" s="5" t="s">
        <v>103</v>
      </c>
      <c r="C79" s="5" t="s">
        <v>103</v>
      </c>
      <c r="D79" s="5" t="s">
        <v>497</v>
      </c>
      <c r="E79" s="14"/>
    </row>
    <row r="80" spans="2:5" x14ac:dyDescent="0.25">
      <c r="B80" s="5" t="s">
        <v>104</v>
      </c>
      <c r="C80" s="5" t="s">
        <v>312</v>
      </c>
      <c r="D80" s="5" t="s">
        <v>498</v>
      </c>
      <c r="E80" s="14"/>
    </row>
    <row r="81" spans="2:5" x14ac:dyDescent="0.25">
      <c r="B81" s="5" t="s">
        <v>105</v>
      </c>
      <c r="C81" s="5" t="s">
        <v>313</v>
      </c>
      <c r="D81" s="5" t="s">
        <v>499</v>
      </c>
      <c r="E81" s="14"/>
    </row>
    <row r="82" spans="2:5" x14ac:dyDescent="0.25">
      <c r="B82" s="5" t="s">
        <v>106</v>
      </c>
      <c r="C82" s="5" t="s">
        <v>314</v>
      </c>
      <c r="D82" s="5" t="s">
        <v>500</v>
      </c>
      <c r="E82" s="14"/>
    </row>
    <row r="83" spans="2:5" x14ac:dyDescent="0.25">
      <c r="B83" s="5" t="s">
        <v>107</v>
      </c>
      <c r="C83" s="5" t="s">
        <v>315</v>
      </c>
      <c r="D83" s="5" t="s">
        <v>501</v>
      </c>
      <c r="E83" s="14"/>
    </row>
    <row r="84" spans="2:5" x14ac:dyDescent="0.25">
      <c r="B84" s="5" t="s">
        <v>108</v>
      </c>
      <c r="C84" s="5" t="s">
        <v>316</v>
      </c>
      <c r="D84" s="5" t="s">
        <v>502</v>
      </c>
      <c r="E84" s="14"/>
    </row>
    <row r="85" spans="2:5" x14ac:dyDescent="0.25">
      <c r="B85" s="5" t="s">
        <v>109</v>
      </c>
      <c r="C85" s="5" t="s">
        <v>317</v>
      </c>
      <c r="D85" s="5" t="s">
        <v>503</v>
      </c>
      <c r="E85" s="14"/>
    </row>
    <row r="86" spans="2:5" x14ac:dyDescent="0.25">
      <c r="B86" s="5" t="s">
        <v>110</v>
      </c>
      <c r="C86" s="5" t="s">
        <v>318</v>
      </c>
      <c r="D86" s="5" t="s">
        <v>504</v>
      </c>
      <c r="E86" s="14"/>
    </row>
    <row r="87" spans="2:5" x14ac:dyDescent="0.25">
      <c r="B87" s="6" t="s">
        <v>187</v>
      </c>
      <c r="C87" s="6" t="s">
        <v>319</v>
      </c>
      <c r="D87" s="6" t="s">
        <v>505</v>
      </c>
      <c r="E87" s="15"/>
    </row>
    <row r="88" spans="2:5" x14ac:dyDescent="0.25">
      <c r="B88" s="5" t="s">
        <v>111</v>
      </c>
      <c r="C88" s="5" t="s">
        <v>320</v>
      </c>
      <c r="D88" s="5" t="s">
        <v>506</v>
      </c>
      <c r="E88" s="14"/>
    </row>
    <row r="89" spans="2:5" x14ac:dyDescent="0.25">
      <c r="B89" s="5" t="s">
        <v>112</v>
      </c>
      <c r="C89" s="5" t="s">
        <v>321</v>
      </c>
      <c r="D89" s="5" t="s">
        <v>507</v>
      </c>
      <c r="E89" s="14"/>
    </row>
    <row r="90" spans="2:5" x14ac:dyDescent="0.25">
      <c r="B90" s="5" t="s">
        <v>113</v>
      </c>
      <c r="C90" s="5" t="s">
        <v>322</v>
      </c>
      <c r="D90" s="5" t="s">
        <v>508</v>
      </c>
      <c r="E90" s="14"/>
    </row>
    <row r="91" spans="2:5" x14ac:dyDescent="0.25">
      <c r="B91" s="5" t="s">
        <v>114</v>
      </c>
      <c r="C91" s="5" t="s">
        <v>323</v>
      </c>
      <c r="D91" s="5" t="s">
        <v>323</v>
      </c>
      <c r="E91" s="14"/>
    </row>
    <row r="92" spans="2:5" x14ac:dyDescent="0.25">
      <c r="B92" s="5" t="s">
        <v>115</v>
      </c>
      <c r="C92" s="5" t="s">
        <v>115</v>
      </c>
      <c r="D92" s="5" t="s">
        <v>509</v>
      </c>
      <c r="E92" s="14"/>
    </row>
    <row r="93" spans="2:5" x14ac:dyDescent="0.25">
      <c r="B93" s="5" t="s">
        <v>116</v>
      </c>
      <c r="C93" s="5" t="s">
        <v>324</v>
      </c>
      <c r="D93" s="5" t="s">
        <v>510</v>
      </c>
      <c r="E93" s="14"/>
    </row>
    <row r="94" spans="2:5" x14ac:dyDescent="0.25">
      <c r="B94" s="5" t="s">
        <v>117</v>
      </c>
      <c r="C94" s="5" t="s">
        <v>325</v>
      </c>
      <c r="D94" s="5" t="s">
        <v>511</v>
      </c>
      <c r="E94" s="14"/>
    </row>
    <row r="95" spans="2:5" x14ac:dyDescent="0.25">
      <c r="B95" s="5" t="s">
        <v>118</v>
      </c>
      <c r="C95" s="5" t="s">
        <v>326</v>
      </c>
      <c r="D95" s="5" t="s">
        <v>512</v>
      </c>
      <c r="E95" s="14"/>
    </row>
    <row r="96" spans="2:5" x14ac:dyDescent="0.25">
      <c r="B96" s="5" t="s">
        <v>119</v>
      </c>
      <c r="C96" s="5" t="s">
        <v>327</v>
      </c>
      <c r="D96" s="5" t="s">
        <v>513</v>
      </c>
      <c r="E96" s="14"/>
    </row>
    <row r="97" spans="2:5" x14ac:dyDescent="0.25">
      <c r="B97" s="5" t="s">
        <v>120</v>
      </c>
      <c r="C97" s="5" t="s">
        <v>328</v>
      </c>
      <c r="D97" s="5" t="s">
        <v>514</v>
      </c>
      <c r="E97" s="14"/>
    </row>
    <row r="98" spans="2:5" x14ac:dyDescent="0.25">
      <c r="B98" s="5" t="s">
        <v>121</v>
      </c>
      <c r="C98" s="5" t="s">
        <v>329</v>
      </c>
      <c r="D98" s="5" t="s">
        <v>515</v>
      </c>
      <c r="E98" s="14"/>
    </row>
    <row r="99" spans="2:5" x14ac:dyDescent="0.25">
      <c r="B99" s="5" t="s">
        <v>122</v>
      </c>
      <c r="C99" s="5" t="s">
        <v>330</v>
      </c>
      <c r="D99" s="5" t="s">
        <v>516</v>
      </c>
      <c r="E99" s="14"/>
    </row>
    <row r="100" spans="2:5" x14ac:dyDescent="0.25">
      <c r="B100" s="6" t="s">
        <v>186</v>
      </c>
      <c r="C100" s="6" t="s">
        <v>331</v>
      </c>
      <c r="D100" s="6" t="s">
        <v>517</v>
      </c>
      <c r="E100" s="15"/>
    </row>
    <row r="101" spans="2:5" x14ac:dyDescent="0.25">
      <c r="B101" s="5" t="s">
        <v>123</v>
      </c>
      <c r="C101" s="5" t="s">
        <v>332</v>
      </c>
      <c r="D101" s="5" t="s">
        <v>518</v>
      </c>
      <c r="E101" s="14"/>
    </row>
    <row r="102" spans="2:5" x14ac:dyDescent="0.25">
      <c r="B102" s="5" t="s">
        <v>124</v>
      </c>
      <c r="C102" s="5" t="s">
        <v>333</v>
      </c>
      <c r="D102" s="5" t="s">
        <v>519</v>
      </c>
      <c r="E102" s="14"/>
    </row>
    <row r="103" spans="2:5" x14ac:dyDescent="0.25">
      <c r="B103" s="5" t="s">
        <v>125</v>
      </c>
      <c r="C103" s="5" t="s">
        <v>334</v>
      </c>
      <c r="D103" s="5" t="s">
        <v>520</v>
      </c>
      <c r="E103" s="14"/>
    </row>
    <row r="104" spans="2:5" x14ac:dyDescent="0.25">
      <c r="B104" s="5" t="s">
        <v>126</v>
      </c>
      <c r="C104" s="5" t="s">
        <v>335</v>
      </c>
      <c r="D104" s="5" t="s">
        <v>335</v>
      </c>
      <c r="E104" s="14"/>
    </row>
    <row r="105" spans="2:5" x14ac:dyDescent="0.25">
      <c r="B105" s="5" t="s">
        <v>127</v>
      </c>
      <c r="C105" s="5" t="s">
        <v>127</v>
      </c>
      <c r="D105" s="5" t="s">
        <v>521</v>
      </c>
      <c r="E105" s="14"/>
    </row>
    <row r="106" spans="2:5" x14ac:dyDescent="0.25">
      <c r="B106" s="5" t="s">
        <v>128</v>
      </c>
      <c r="C106" s="5" t="s">
        <v>336</v>
      </c>
      <c r="D106" s="5" t="s">
        <v>522</v>
      </c>
      <c r="E106" s="14"/>
    </row>
    <row r="107" spans="2:5" x14ac:dyDescent="0.25">
      <c r="B107" s="5" t="s">
        <v>129</v>
      </c>
      <c r="C107" s="5" t="s">
        <v>337</v>
      </c>
      <c r="D107" s="5" t="s">
        <v>523</v>
      </c>
      <c r="E107" s="14"/>
    </row>
    <row r="108" spans="2:5" x14ac:dyDescent="0.25">
      <c r="B108" s="5" t="s">
        <v>130</v>
      </c>
      <c r="C108" s="5" t="s">
        <v>338</v>
      </c>
      <c r="D108" s="5" t="s">
        <v>524</v>
      </c>
      <c r="E108" s="14"/>
    </row>
    <row r="109" spans="2:5" x14ac:dyDescent="0.25">
      <c r="B109" s="5" t="s">
        <v>131</v>
      </c>
      <c r="C109" s="5" t="s">
        <v>339</v>
      </c>
      <c r="D109" s="5" t="s">
        <v>525</v>
      </c>
      <c r="E109" s="14"/>
    </row>
    <row r="110" spans="2:5" x14ac:dyDescent="0.25">
      <c r="B110" s="5" t="s">
        <v>132</v>
      </c>
      <c r="C110" s="5" t="s">
        <v>340</v>
      </c>
      <c r="D110" s="5" t="s">
        <v>526</v>
      </c>
      <c r="E110" s="14"/>
    </row>
    <row r="111" spans="2:5" x14ac:dyDescent="0.25">
      <c r="B111" s="5" t="s">
        <v>133</v>
      </c>
      <c r="C111" s="5" t="s">
        <v>341</v>
      </c>
      <c r="D111" s="5" t="s">
        <v>527</v>
      </c>
      <c r="E111" s="14"/>
    </row>
    <row r="112" spans="2:5" x14ac:dyDescent="0.25">
      <c r="B112" s="5" t="s">
        <v>134</v>
      </c>
      <c r="C112" s="5" t="s">
        <v>342</v>
      </c>
      <c r="D112" s="5" t="s">
        <v>528</v>
      </c>
      <c r="E112" s="14"/>
    </row>
    <row r="113" spans="2:5" x14ac:dyDescent="0.25">
      <c r="B113" s="6" t="s">
        <v>188</v>
      </c>
      <c r="C113" s="6" t="s">
        <v>343</v>
      </c>
      <c r="D113" s="6" t="s">
        <v>529</v>
      </c>
      <c r="E113" s="15"/>
    </row>
    <row r="114" spans="2:5" x14ac:dyDescent="0.25">
      <c r="B114" s="5" t="s">
        <v>135</v>
      </c>
      <c r="C114" s="5" t="s">
        <v>344</v>
      </c>
      <c r="D114" s="5" t="s">
        <v>530</v>
      </c>
      <c r="E114" s="14"/>
    </row>
    <row r="115" spans="2:5" x14ac:dyDescent="0.25">
      <c r="B115" s="5" t="s">
        <v>136</v>
      </c>
      <c r="C115" s="5" t="s">
        <v>345</v>
      </c>
      <c r="D115" s="5" t="s">
        <v>531</v>
      </c>
      <c r="E115" s="14"/>
    </row>
    <row r="116" spans="2:5" x14ac:dyDescent="0.25">
      <c r="B116" s="5" t="s">
        <v>137</v>
      </c>
      <c r="C116" s="5" t="s">
        <v>346</v>
      </c>
      <c r="D116" s="5" t="s">
        <v>532</v>
      </c>
      <c r="E116" s="14"/>
    </row>
    <row r="117" spans="2:5" x14ac:dyDescent="0.25">
      <c r="B117" s="5" t="s">
        <v>138</v>
      </c>
      <c r="C117" s="5" t="s">
        <v>347</v>
      </c>
      <c r="D117" s="5" t="s">
        <v>347</v>
      </c>
      <c r="E117" s="14"/>
    </row>
    <row r="118" spans="2:5" x14ac:dyDescent="0.25">
      <c r="B118" s="5" t="s">
        <v>139</v>
      </c>
      <c r="C118" s="5" t="s">
        <v>139</v>
      </c>
      <c r="D118" s="5" t="s">
        <v>533</v>
      </c>
      <c r="E118" s="14"/>
    </row>
    <row r="119" spans="2:5" x14ac:dyDescent="0.25">
      <c r="B119" s="5" t="s">
        <v>140</v>
      </c>
      <c r="C119" s="5" t="s">
        <v>348</v>
      </c>
      <c r="D119" s="5" t="s">
        <v>534</v>
      </c>
      <c r="E119" s="14"/>
    </row>
    <row r="120" spans="2:5" x14ac:dyDescent="0.25">
      <c r="B120" s="5" t="s">
        <v>141</v>
      </c>
      <c r="C120" s="5" t="s">
        <v>349</v>
      </c>
      <c r="D120" s="5" t="s">
        <v>535</v>
      </c>
      <c r="E120" s="14"/>
    </row>
    <row r="121" spans="2:5" x14ac:dyDescent="0.25">
      <c r="B121" s="5" t="s">
        <v>142</v>
      </c>
      <c r="C121" s="5" t="s">
        <v>350</v>
      </c>
      <c r="D121" s="5" t="s">
        <v>536</v>
      </c>
      <c r="E121" s="14"/>
    </row>
    <row r="122" spans="2:5" x14ac:dyDescent="0.25">
      <c r="B122" s="5" t="s">
        <v>143</v>
      </c>
      <c r="C122" s="5" t="s">
        <v>351</v>
      </c>
      <c r="D122" s="5" t="s">
        <v>537</v>
      </c>
      <c r="E122" s="14"/>
    </row>
    <row r="123" spans="2:5" x14ac:dyDescent="0.25">
      <c r="B123" s="5" t="s">
        <v>144</v>
      </c>
      <c r="C123" s="5" t="s">
        <v>352</v>
      </c>
      <c r="D123" s="5" t="s">
        <v>538</v>
      </c>
      <c r="E123" s="14"/>
    </row>
    <row r="124" spans="2:5" x14ac:dyDescent="0.25">
      <c r="B124" s="5" t="s">
        <v>145</v>
      </c>
      <c r="C124" s="5" t="s">
        <v>353</v>
      </c>
      <c r="D124" s="5" t="s">
        <v>539</v>
      </c>
      <c r="E124" s="14"/>
    </row>
    <row r="125" spans="2:5" x14ac:dyDescent="0.25">
      <c r="B125" s="5" t="s">
        <v>146</v>
      </c>
      <c r="C125" s="5" t="s">
        <v>354</v>
      </c>
      <c r="D125" s="5" t="s">
        <v>540</v>
      </c>
      <c r="E125" s="14"/>
    </row>
    <row r="126" spans="2:5" x14ac:dyDescent="0.25">
      <c r="B126" s="6" t="s">
        <v>191</v>
      </c>
      <c r="C126" s="6" t="s">
        <v>355</v>
      </c>
      <c r="D126" s="6" t="s">
        <v>541</v>
      </c>
      <c r="E126" s="15"/>
    </row>
    <row r="127" spans="2:5" x14ac:dyDescent="0.25">
      <c r="B127" s="5" t="s">
        <v>147</v>
      </c>
      <c r="C127" s="5" t="s">
        <v>356</v>
      </c>
      <c r="D127" s="5" t="s">
        <v>542</v>
      </c>
      <c r="E127" s="14"/>
    </row>
    <row r="128" spans="2:5" x14ac:dyDescent="0.25">
      <c r="B128" s="5" t="s">
        <v>148</v>
      </c>
      <c r="C128" s="5" t="s">
        <v>357</v>
      </c>
      <c r="D128" s="5" t="s">
        <v>543</v>
      </c>
      <c r="E128" s="14"/>
    </row>
    <row r="129" spans="2:5" x14ac:dyDescent="0.25">
      <c r="B129" s="5" t="s">
        <v>149</v>
      </c>
      <c r="C129" s="5" t="s">
        <v>358</v>
      </c>
      <c r="D129" s="5" t="s">
        <v>544</v>
      </c>
      <c r="E129" s="14"/>
    </row>
    <row r="130" spans="2:5" x14ac:dyDescent="0.25">
      <c r="B130" s="5" t="s">
        <v>150</v>
      </c>
      <c r="C130" s="5" t="s">
        <v>359</v>
      </c>
      <c r="D130" s="5" t="s">
        <v>359</v>
      </c>
      <c r="E130" s="14"/>
    </row>
    <row r="131" spans="2:5" x14ac:dyDescent="0.25">
      <c r="B131" s="5" t="s">
        <v>151</v>
      </c>
      <c r="C131" s="5" t="s">
        <v>151</v>
      </c>
      <c r="D131" s="5" t="s">
        <v>545</v>
      </c>
      <c r="E131" s="14"/>
    </row>
    <row r="132" spans="2:5" x14ac:dyDescent="0.25">
      <c r="B132" s="5" t="s">
        <v>152</v>
      </c>
      <c r="C132" s="5" t="s">
        <v>360</v>
      </c>
      <c r="D132" s="5" t="s">
        <v>546</v>
      </c>
      <c r="E132" s="14"/>
    </row>
    <row r="133" spans="2:5" x14ac:dyDescent="0.25">
      <c r="B133" s="5" t="s">
        <v>153</v>
      </c>
      <c r="C133" s="5" t="s">
        <v>361</v>
      </c>
      <c r="D133" s="5" t="s">
        <v>547</v>
      </c>
      <c r="E133" s="14"/>
    </row>
    <row r="134" spans="2:5" x14ac:dyDescent="0.25">
      <c r="B134" s="5" t="s">
        <v>154</v>
      </c>
      <c r="C134" s="5" t="s">
        <v>362</v>
      </c>
      <c r="D134" s="5" t="s">
        <v>548</v>
      </c>
      <c r="E134" s="14"/>
    </row>
    <row r="135" spans="2:5" x14ac:dyDescent="0.25">
      <c r="B135" s="5" t="s">
        <v>155</v>
      </c>
      <c r="C135" s="5" t="s">
        <v>363</v>
      </c>
      <c r="D135" s="5" t="s">
        <v>549</v>
      </c>
      <c r="E135" s="14"/>
    </row>
    <row r="136" spans="2:5" x14ac:dyDescent="0.25">
      <c r="B136" s="5" t="s">
        <v>156</v>
      </c>
      <c r="C136" s="5" t="s">
        <v>364</v>
      </c>
      <c r="D136" s="5" t="s">
        <v>550</v>
      </c>
      <c r="E136" s="14"/>
    </row>
    <row r="137" spans="2:5" x14ac:dyDescent="0.25">
      <c r="B137" s="5" t="s">
        <v>157</v>
      </c>
      <c r="C137" s="5" t="s">
        <v>365</v>
      </c>
      <c r="D137" s="5" t="s">
        <v>551</v>
      </c>
      <c r="E137" s="14"/>
    </row>
    <row r="138" spans="2:5" x14ac:dyDescent="0.25">
      <c r="B138" s="5" t="s">
        <v>158</v>
      </c>
      <c r="C138" s="5" t="s">
        <v>366</v>
      </c>
      <c r="D138" s="5" t="s">
        <v>552</v>
      </c>
      <c r="E138" s="14"/>
    </row>
    <row r="139" spans="2:5" x14ac:dyDescent="0.25">
      <c r="B139" s="6" t="s">
        <v>190</v>
      </c>
      <c r="C139" s="6" t="s">
        <v>367</v>
      </c>
      <c r="D139" s="6" t="s">
        <v>553</v>
      </c>
      <c r="E139" s="15"/>
    </row>
    <row r="140" spans="2:5" x14ac:dyDescent="0.25">
      <c r="B140" s="5" t="s">
        <v>159</v>
      </c>
      <c r="C140" s="5" t="s">
        <v>368</v>
      </c>
      <c r="D140" s="5" t="s">
        <v>554</v>
      </c>
      <c r="E140" s="14"/>
    </row>
    <row r="141" spans="2:5" x14ac:dyDescent="0.25">
      <c r="B141" s="5" t="s">
        <v>160</v>
      </c>
      <c r="C141" s="5" t="s">
        <v>369</v>
      </c>
      <c r="D141" s="5" t="s">
        <v>555</v>
      </c>
      <c r="E141" s="14"/>
    </row>
    <row r="142" spans="2:5" x14ac:dyDescent="0.25">
      <c r="B142" s="5" t="s">
        <v>161</v>
      </c>
      <c r="C142" s="5" t="s">
        <v>370</v>
      </c>
      <c r="D142" s="5" t="s">
        <v>556</v>
      </c>
      <c r="E142" s="14"/>
    </row>
    <row r="143" spans="2:5" x14ac:dyDescent="0.25">
      <c r="B143" s="5" t="s">
        <v>162</v>
      </c>
      <c r="C143" s="5" t="s">
        <v>371</v>
      </c>
      <c r="D143" s="5" t="s">
        <v>371</v>
      </c>
      <c r="E143" s="14"/>
    </row>
    <row r="144" spans="2:5" x14ac:dyDescent="0.25">
      <c r="B144" s="5" t="s">
        <v>163</v>
      </c>
      <c r="C144" s="5" t="s">
        <v>163</v>
      </c>
      <c r="D144" s="5" t="s">
        <v>557</v>
      </c>
      <c r="E144" s="14"/>
    </row>
    <row r="145" spans="2:5" x14ac:dyDescent="0.25">
      <c r="B145" s="5" t="s">
        <v>164</v>
      </c>
      <c r="C145" s="5" t="s">
        <v>372</v>
      </c>
      <c r="D145" s="5" t="s">
        <v>558</v>
      </c>
      <c r="E145" s="14"/>
    </row>
    <row r="146" spans="2:5" x14ac:dyDescent="0.25">
      <c r="B146" s="5" t="s">
        <v>165</v>
      </c>
      <c r="C146" s="5" t="s">
        <v>373</v>
      </c>
      <c r="D146" s="5" t="s">
        <v>559</v>
      </c>
      <c r="E146" s="14"/>
    </row>
    <row r="147" spans="2:5" x14ac:dyDescent="0.25">
      <c r="B147" s="5" t="s">
        <v>166</v>
      </c>
      <c r="C147" s="5" t="s">
        <v>374</v>
      </c>
      <c r="D147" s="5" t="s">
        <v>560</v>
      </c>
      <c r="E147" s="14"/>
    </row>
    <row r="148" spans="2:5" x14ac:dyDescent="0.25">
      <c r="B148" s="5" t="s">
        <v>167</v>
      </c>
      <c r="C148" s="5" t="s">
        <v>375</v>
      </c>
      <c r="D148" s="5" t="s">
        <v>561</v>
      </c>
      <c r="E148" s="14"/>
    </row>
    <row r="149" spans="2:5" x14ac:dyDescent="0.25">
      <c r="B149" s="5" t="s">
        <v>194</v>
      </c>
      <c r="C149" s="5" t="s">
        <v>376</v>
      </c>
      <c r="D149" s="5" t="s">
        <v>562</v>
      </c>
      <c r="E149" s="14"/>
    </row>
    <row r="150" spans="2:5" x14ac:dyDescent="0.25">
      <c r="B150" s="5" t="s">
        <v>193</v>
      </c>
      <c r="C150" s="5" t="s">
        <v>377</v>
      </c>
      <c r="D150" s="5" t="s">
        <v>563</v>
      </c>
      <c r="E150" s="14"/>
    </row>
    <row r="151" spans="2:5" x14ac:dyDescent="0.25">
      <c r="B151" s="5" t="s">
        <v>195</v>
      </c>
      <c r="C151" s="5" t="s">
        <v>378</v>
      </c>
      <c r="D151" s="5" t="s">
        <v>564</v>
      </c>
      <c r="E151" s="14"/>
    </row>
    <row r="152" spans="2:5" x14ac:dyDescent="0.25">
      <c r="B152" s="6" t="s">
        <v>189</v>
      </c>
      <c r="C152" s="11" t="s">
        <v>379</v>
      </c>
      <c r="D152" s="6" t="s">
        <v>565</v>
      </c>
      <c r="E152" s="15"/>
    </row>
    <row r="153" spans="2:5" x14ac:dyDescent="0.25">
      <c r="B153" s="5" t="s">
        <v>569</v>
      </c>
      <c r="C153" s="5" t="s">
        <v>570</v>
      </c>
      <c r="D153" s="5" t="s">
        <v>571</v>
      </c>
      <c r="E153" s="3"/>
    </row>
    <row r="154" spans="2:5" x14ac:dyDescent="0.25">
      <c r="B154" s="5" t="s">
        <v>572</v>
      </c>
      <c r="C154" s="5" t="s">
        <v>573</v>
      </c>
      <c r="D154" s="5" t="s">
        <v>574</v>
      </c>
      <c r="E154" s="3"/>
    </row>
    <row r="155" spans="2:5" x14ac:dyDescent="0.25">
      <c r="B155" s="5" t="s">
        <v>575</v>
      </c>
      <c r="C155" s="5" t="s">
        <v>576</v>
      </c>
      <c r="D155" s="5" t="s">
        <v>577</v>
      </c>
      <c r="E155" s="3"/>
    </row>
    <row r="156" spans="2:5" x14ac:dyDescent="0.25">
      <c r="B156" s="5" t="s">
        <v>578</v>
      </c>
      <c r="C156" s="5" t="s">
        <v>579</v>
      </c>
      <c r="D156" s="5" t="s">
        <v>579</v>
      </c>
    </row>
    <row r="157" spans="2:5" x14ac:dyDescent="0.25">
      <c r="B157" s="5" t="s">
        <v>580</v>
      </c>
      <c r="C157" s="5" t="s">
        <v>580</v>
      </c>
      <c r="D157" s="5" t="s">
        <v>581</v>
      </c>
    </row>
    <row r="158" spans="2:5" x14ac:dyDescent="0.25">
      <c r="B158" s="5" t="s">
        <v>582</v>
      </c>
      <c r="C158" s="5" t="s">
        <v>583</v>
      </c>
      <c r="D158" s="5" t="s">
        <v>584</v>
      </c>
    </row>
    <row r="159" spans="2:5" x14ac:dyDescent="0.25">
      <c r="B159" s="5" t="s">
        <v>585</v>
      </c>
      <c r="C159" s="5" t="s">
        <v>586</v>
      </c>
      <c r="D159" s="5" t="s">
        <v>587</v>
      </c>
    </row>
    <row r="160" spans="2:5" x14ac:dyDescent="0.25">
      <c r="B160" s="5" t="s">
        <v>588</v>
      </c>
      <c r="C160" s="5" t="s">
        <v>589</v>
      </c>
      <c r="D160" s="5" t="s">
        <v>590</v>
      </c>
    </row>
    <row r="161" spans="2:4" x14ac:dyDescent="0.25">
      <c r="B161" s="5" t="s">
        <v>591</v>
      </c>
      <c r="C161" s="5" t="s">
        <v>592</v>
      </c>
      <c r="D161" s="5" t="s">
        <v>593</v>
      </c>
    </row>
    <row r="162" spans="2:4" x14ac:dyDescent="0.25">
      <c r="B162" s="5" t="s">
        <v>594</v>
      </c>
      <c r="C162" s="5" t="s">
        <v>595</v>
      </c>
      <c r="D162" s="5" t="s">
        <v>596</v>
      </c>
    </row>
    <row r="163" spans="2:4" x14ac:dyDescent="0.25">
      <c r="B163" s="5" t="s">
        <v>597</v>
      </c>
      <c r="C163" s="5" t="s">
        <v>598</v>
      </c>
      <c r="D163" s="5" t="s">
        <v>599</v>
      </c>
    </row>
    <row r="164" spans="2:4" x14ac:dyDescent="0.25">
      <c r="B164" s="5" t="s">
        <v>600</v>
      </c>
      <c r="C164" s="5" t="s">
        <v>601</v>
      </c>
      <c r="D164" s="5" t="s">
        <v>602</v>
      </c>
    </row>
    <row r="165" spans="2:4" x14ac:dyDescent="0.25">
      <c r="B165" s="6" t="s">
        <v>604</v>
      </c>
      <c r="C165" s="11" t="s">
        <v>605</v>
      </c>
      <c r="D165" s="6" t="s">
        <v>603</v>
      </c>
    </row>
    <row r="166" spans="2:4" x14ac:dyDescent="0.25">
      <c r="B166" s="5" t="s">
        <v>612</v>
      </c>
      <c r="C166" s="5" t="s">
        <v>613</v>
      </c>
      <c r="D166" s="5" t="s">
        <v>614</v>
      </c>
    </row>
    <row r="167" spans="2:4" x14ac:dyDescent="0.25">
      <c r="B167" s="5" t="s">
        <v>615</v>
      </c>
      <c r="C167" s="5" t="s">
        <v>616</v>
      </c>
      <c r="D167" s="5" t="s">
        <v>617</v>
      </c>
    </row>
    <row r="168" spans="2:4" x14ac:dyDescent="0.25">
      <c r="B168" s="5" t="s">
        <v>618</v>
      </c>
      <c r="C168" s="5" t="s">
        <v>619</v>
      </c>
      <c r="D168" s="5" t="s">
        <v>620</v>
      </c>
    </row>
    <row r="169" spans="2:4" x14ac:dyDescent="0.25">
      <c r="B169" s="5" t="s">
        <v>621</v>
      </c>
      <c r="C169" s="5" t="s">
        <v>622</v>
      </c>
      <c r="D169" s="5" t="s">
        <v>622</v>
      </c>
    </row>
    <row r="170" spans="2:4" x14ac:dyDescent="0.25">
      <c r="B170" s="5" t="s">
        <v>623</v>
      </c>
      <c r="C170" s="5" t="s">
        <v>623</v>
      </c>
      <c r="D170" s="5" t="s">
        <v>624</v>
      </c>
    </row>
    <row r="171" spans="2:4" x14ac:dyDescent="0.25">
      <c r="B171" s="5" t="s">
        <v>625</v>
      </c>
      <c r="C171" s="5" t="s">
        <v>626</v>
      </c>
      <c r="D171" s="5" t="s">
        <v>627</v>
      </c>
    </row>
    <row r="172" spans="2:4" x14ac:dyDescent="0.25">
      <c r="B172" s="5" t="s">
        <v>628</v>
      </c>
      <c r="C172" s="5" t="s">
        <v>629</v>
      </c>
      <c r="D172" s="5" t="s">
        <v>630</v>
      </c>
    </row>
    <row r="173" spans="2:4" x14ac:dyDescent="0.25">
      <c r="B173" s="5" t="s">
        <v>631</v>
      </c>
      <c r="C173" s="5" t="s">
        <v>632</v>
      </c>
      <c r="D173" s="5" t="s">
        <v>633</v>
      </c>
    </row>
    <row r="174" spans="2:4" x14ac:dyDescent="0.25">
      <c r="B174" s="5" t="s">
        <v>634</v>
      </c>
      <c r="C174" s="5" t="s">
        <v>635</v>
      </c>
      <c r="D174" s="5" t="s">
        <v>636</v>
      </c>
    </row>
    <row r="175" spans="2:4" x14ac:dyDescent="0.25">
      <c r="B175" s="5" t="s">
        <v>637</v>
      </c>
      <c r="C175" s="5" t="s">
        <v>638</v>
      </c>
      <c r="D175" s="5" t="s">
        <v>639</v>
      </c>
    </row>
    <row r="176" spans="2:4" x14ac:dyDescent="0.25">
      <c r="B176" s="5" t="s">
        <v>640</v>
      </c>
      <c r="C176" s="5" t="s">
        <v>641</v>
      </c>
      <c r="D176" s="5" t="s">
        <v>642</v>
      </c>
    </row>
    <row r="177" spans="1:4" x14ac:dyDescent="0.25">
      <c r="B177" s="5" t="s">
        <v>643</v>
      </c>
      <c r="C177" s="5" t="s">
        <v>644</v>
      </c>
      <c r="D177" s="5" t="s">
        <v>645</v>
      </c>
    </row>
    <row r="178" spans="1:4" x14ac:dyDescent="0.25">
      <c r="B178" s="6" t="s">
        <v>606</v>
      </c>
      <c r="C178" s="11" t="s">
        <v>607</v>
      </c>
      <c r="D178" s="6" t="s">
        <v>608</v>
      </c>
    </row>
    <row r="179" spans="1:4" x14ac:dyDescent="0.25">
      <c r="A179">
        <v>2019</v>
      </c>
      <c r="B179" s="5" t="s">
        <v>831</v>
      </c>
      <c r="C179" s="5" t="s">
        <v>832</v>
      </c>
      <c r="D179" s="5" t="s">
        <v>833</v>
      </c>
    </row>
    <row r="180" spans="1:4" x14ac:dyDescent="0.25">
      <c r="B180" s="5" t="s">
        <v>834</v>
      </c>
      <c r="C180" s="5" t="s">
        <v>835</v>
      </c>
      <c r="D180" s="5" t="s">
        <v>836</v>
      </c>
    </row>
    <row r="181" spans="1:4" x14ac:dyDescent="0.25">
      <c r="B181" s="5" t="s">
        <v>837</v>
      </c>
      <c r="C181" s="5" t="s">
        <v>838</v>
      </c>
      <c r="D181" s="5" t="s">
        <v>839</v>
      </c>
    </row>
    <row r="182" spans="1:4" x14ac:dyDescent="0.25">
      <c r="B182" s="5" t="s">
        <v>840</v>
      </c>
      <c r="C182" s="5" t="s">
        <v>841</v>
      </c>
      <c r="D182" s="5" t="s">
        <v>841</v>
      </c>
    </row>
    <row r="183" spans="1:4" x14ac:dyDescent="0.25">
      <c r="B183" s="5" t="s">
        <v>842</v>
      </c>
      <c r="C183" s="5" t="s">
        <v>842</v>
      </c>
      <c r="D183" s="5" t="s">
        <v>843</v>
      </c>
    </row>
    <row r="184" spans="1:4" x14ac:dyDescent="0.25">
      <c r="B184" s="5" t="s">
        <v>844</v>
      </c>
      <c r="C184" s="5" t="s">
        <v>845</v>
      </c>
      <c r="D184" s="5" t="s">
        <v>846</v>
      </c>
    </row>
    <row r="185" spans="1:4" x14ac:dyDescent="0.25">
      <c r="B185" s="5" t="s">
        <v>847</v>
      </c>
      <c r="C185" s="5" t="s">
        <v>848</v>
      </c>
      <c r="D185" s="5" t="s">
        <v>849</v>
      </c>
    </row>
    <row r="186" spans="1:4" x14ac:dyDescent="0.25">
      <c r="B186" s="5" t="s">
        <v>850</v>
      </c>
      <c r="C186" s="5" t="s">
        <v>851</v>
      </c>
      <c r="D186" s="5" t="s">
        <v>852</v>
      </c>
    </row>
    <row r="187" spans="1:4" x14ac:dyDescent="0.25">
      <c r="B187" s="5" t="s">
        <v>853</v>
      </c>
      <c r="C187" s="5" t="s">
        <v>854</v>
      </c>
      <c r="D187" s="5" t="s">
        <v>855</v>
      </c>
    </row>
    <row r="188" spans="1:4" x14ac:dyDescent="0.25">
      <c r="B188" s="5" t="s">
        <v>856</v>
      </c>
      <c r="C188" s="5" t="s">
        <v>857</v>
      </c>
      <c r="D188" s="5" t="s">
        <v>858</v>
      </c>
    </row>
    <row r="189" spans="1:4" x14ac:dyDescent="0.25">
      <c r="B189" s="5" t="s">
        <v>859</v>
      </c>
      <c r="C189" s="5" t="s">
        <v>860</v>
      </c>
      <c r="D189" s="5" t="s">
        <v>861</v>
      </c>
    </row>
    <row r="190" spans="1:4" x14ac:dyDescent="0.25">
      <c r="B190" s="5" t="s">
        <v>862</v>
      </c>
      <c r="C190" s="5" t="s">
        <v>863</v>
      </c>
      <c r="D190" s="5" t="s">
        <v>864</v>
      </c>
    </row>
    <row r="191" spans="1:4" x14ac:dyDescent="0.25">
      <c r="B191" s="6" t="s">
        <v>865</v>
      </c>
      <c r="C191" s="11" t="s">
        <v>866</v>
      </c>
      <c r="D191" s="6" t="s">
        <v>867</v>
      </c>
    </row>
    <row r="192" spans="1:4" x14ac:dyDescent="0.25">
      <c r="B192" s="5" t="s">
        <v>647</v>
      </c>
      <c r="C192" s="5" t="s">
        <v>648</v>
      </c>
      <c r="D192" s="5" t="s">
        <v>649</v>
      </c>
    </row>
    <row r="193" spans="2:4" x14ac:dyDescent="0.25">
      <c r="B193" s="5" t="s">
        <v>650</v>
      </c>
      <c r="C193" s="5" t="s">
        <v>651</v>
      </c>
      <c r="D193" s="5" t="s">
        <v>652</v>
      </c>
    </row>
    <row r="194" spans="2:4" x14ac:dyDescent="0.25">
      <c r="B194" s="5" t="s">
        <v>653</v>
      </c>
      <c r="C194" s="5" t="s">
        <v>654</v>
      </c>
      <c r="D194" s="5" t="s">
        <v>655</v>
      </c>
    </row>
    <row r="195" spans="2:4" x14ac:dyDescent="0.25">
      <c r="B195" s="5" t="s">
        <v>656</v>
      </c>
      <c r="C195" s="5" t="s">
        <v>657</v>
      </c>
      <c r="D195" s="5" t="s">
        <v>657</v>
      </c>
    </row>
    <row r="196" spans="2:4" x14ac:dyDescent="0.25">
      <c r="B196" s="5" t="s">
        <v>658</v>
      </c>
      <c r="C196" s="5" t="s">
        <v>658</v>
      </c>
      <c r="D196" s="5" t="s">
        <v>659</v>
      </c>
    </row>
    <row r="197" spans="2:4" x14ac:dyDescent="0.25">
      <c r="B197" s="5" t="s">
        <v>660</v>
      </c>
      <c r="C197" s="5" t="s">
        <v>661</v>
      </c>
      <c r="D197" s="5" t="s">
        <v>662</v>
      </c>
    </row>
    <row r="198" spans="2:4" x14ac:dyDescent="0.25">
      <c r="B198" s="5" t="s">
        <v>663</v>
      </c>
      <c r="C198" s="5" t="s">
        <v>664</v>
      </c>
      <c r="D198" s="5" t="s">
        <v>665</v>
      </c>
    </row>
    <row r="199" spans="2:4" x14ac:dyDescent="0.25">
      <c r="B199" s="5" t="s">
        <v>666</v>
      </c>
      <c r="C199" s="5" t="s">
        <v>667</v>
      </c>
      <c r="D199" s="5" t="s">
        <v>668</v>
      </c>
    </row>
    <row r="200" spans="2:4" x14ac:dyDescent="0.25">
      <c r="B200" s="5" t="s">
        <v>669</v>
      </c>
      <c r="C200" s="5" t="s">
        <v>670</v>
      </c>
      <c r="D200" s="5" t="s">
        <v>671</v>
      </c>
    </row>
    <row r="201" spans="2:4" x14ac:dyDescent="0.25">
      <c r="B201" s="5" t="s">
        <v>672</v>
      </c>
      <c r="C201" s="5" t="s">
        <v>673</v>
      </c>
      <c r="D201" s="5" t="s">
        <v>674</v>
      </c>
    </row>
    <row r="202" spans="2:4" x14ac:dyDescent="0.25">
      <c r="B202" s="5" t="s">
        <v>675</v>
      </c>
      <c r="C202" s="5" t="s">
        <v>676</v>
      </c>
      <c r="D202" s="5" t="s">
        <v>677</v>
      </c>
    </row>
    <row r="203" spans="2:4" x14ac:dyDescent="0.25">
      <c r="B203" s="5" t="s">
        <v>678</v>
      </c>
      <c r="C203" s="5" t="s">
        <v>679</v>
      </c>
      <c r="D203" s="5" t="s">
        <v>680</v>
      </c>
    </row>
    <row r="204" spans="2:4" x14ac:dyDescent="0.25">
      <c r="B204" s="6" t="s">
        <v>646</v>
      </c>
      <c r="C204" s="11" t="s">
        <v>681</v>
      </c>
      <c r="D204" s="6" t="s">
        <v>682</v>
      </c>
    </row>
    <row r="205" spans="2:4" x14ac:dyDescent="0.25">
      <c r="B205" s="5" t="s">
        <v>684</v>
      </c>
      <c r="C205" s="5" t="s">
        <v>685</v>
      </c>
      <c r="D205" s="5" t="s">
        <v>686</v>
      </c>
    </row>
    <row r="206" spans="2:4" x14ac:dyDescent="0.25">
      <c r="B206" s="5" t="s">
        <v>687</v>
      </c>
      <c r="C206" s="5" t="s">
        <v>688</v>
      </c>
      <c r="D206" s="5" t="s">
        <v>689</v>
      </c>
    </row>
    <row r="207" spans="2:4" x14ac:dyDescent="0.25">
      <c r="B207" s="5" t="s">
        <v>690</v>
      </c>
      <c r="C207" s="5" t="s">
        <v>691</v>
      </c>
      <c r="D207" s="5" t="s">
        <v>692</v>
      </c>
    </row>
    <row r="208" spans="2:4" x14ac:dyDescent="0.25">
      <c r="B208" s="5" t="s">
        <v>693</v>
      </c>
      <c r="C208" s="5" t="s">
        <v>694</v>
      </c>
      <c r="D208" s="5" t="s">
        <v>694</v>
      </c>
    </row>
    <row r="209" spans="2:4" x14ac:dyDescent="0.25">
      <c r="B209" s="5" t="s">
        <v>695</v>
      </c>
      <c r="C209" s="5" t="s">
        <v>695</v>
      </c>
      <c r="D209" s="5" t="s">
        <v>696</v>
      </c>
    </row>
    <row r="210" spans="2:4" x14ac:dyDescent="0.25">
      <c r="B210" s="5" t="s">
        <v>697</v>
      </c>
      <c r="C210" s="5" t="s">
        <v>698</v>
      </c>
      <c r="D210" s="5" t="s">
        <v>699</v>
      </c>
    </row>
    <row r="211" spans="2:4" x14ac:dyDescent="0.25">
      <c r="B211" s="5" t="s">
        <v>700</v>
      </c>
      <c r="C211" s="5" t="s">
        <v>701</v>
      </c>
      <c r="D211" s="5" t="s">
        <v>702</v>
      </c>
    </row>
    <row r="212" spans="2:4" x14ac:dyDescent="0.25">
      <c r="B212" s="5" t="s">
        <v>703</v>
      </c>
      <c r="C212" s="5" t="s">
        <v>704</v>
      </c>
      <c r="D212" s="5" t="s">
        <v>705</v>
      </c>
    </row>
    <row r="213" spans="2:4" x14ac:dyDescent="0.25">
      <c r="B213" s="5" t="s">
        <v>706</v>
      </c>
      <c r="C213" s="5" t="s">
        <v>707</v>
      </c>
      <c r="D213" s="5" t="s">
        <v>708</v>
      </c>
    </row>
    <row r="214" spans="2:4" x14ac:dyDescent="0.25">
      <c r="B214" s="5" t="s">
        <v>709</v>
      </c>
      <c r="C214" s="5" t="s">
        <v>710</v>
      </c>
      <c r="D214" s="5" t="s">
        <v>711</v>
      </c>
    </row>
    <row r="215" spans="2:4" x14ac:dyDescent="0.25">
      <c r="B215" s="5" t="s">
        <v>712</v>
      </c>
      <c r="C215" s="5" t="s">
        <v>713</v>
      </c>
      <c r="D215" s="5" t="s">
        <v>714</v>
      </c>
    </row>
    <row r="216" spans="2:4" x14ac:dyDescent="0.25">
      <c r="B216" s="5" t="s">
        <v>715</v>
      </c>
      <c r="C216" s="5" t="s">
        <v>716</v>
      </c>
      <c r="D216" s="5" t="s">
        <v>717</v>
      </c>
    </row>
    <row r="217" spans="2:4" x14ac:dyDescent="0.25">
      <c r="B217" s="6" t="s">
        <v>683</v>
      </c>
      <c r="C217" s="11" t="s">
        <v>718</v>
      </c>
      <c r="D217" s="6" t="s">
        <v>719</v>
      </c>
    </row>
    <row r="218" spans="2:4" x14ac:dyDescent="0.25">
      <c r="B218" s="5" t="s">
        <v>721</v>
      </c>
      <c r="C218" s="5" t="s">
        <v>722</v>
      </c>
      <c r="D218" s="5" t="s">
        <v>723</v>
      </c>
    </row>
    <row r="219" spans="2:4" x14ac:dyDescent="0.25">
      <c r="B219" s="5" t="s">
        <v>724</v>
      </c>
      <c r="C219" s="5" t="s">
        <v>725</v>
      </c>
      <c r="D219" s="5" t="s">
        <v>726</v>
      </c>
    </row>
    <row r="220" spans="2:4" x14ac:dyDescent="0.25">
      <c r="B220" s="5" t="s">
        <v>727</v>
      </c>
      <c r="C220" s="5" t="s">
        <v>728</v>
      </c>
      <c r="D220" s="5" t="s">
        <v>729</v>
      </c>
    </row>
    <row r="221" spans="2:4" x14ac:dyDescent="0.25">
      <c r="B221" s="5" t="s">
        <v>730</v>
      </c>
      <c r="C221" s="5" t="s">
        <v>731</v>
      </c>
      <c r="D221" s="5" t="s">
        <v>731</v>
      </c>
    </row>
    <row r="222" spans="2:4" x14ac:dyDescent="0.25">
      <c r="B222" s="5" t="s">
        <v>732</v>
      </c>
      <c r="C222" s="5" t="s">
        <v>732</v>
      </c>
      <c r="D222" s="5" t="s">
        <v>733</v>
      </c>
    </row>
    <row r="223" spans="2:4" x14ac:dyDescent="0.25">
      <c r="B223" s="5" t="s">
        <v>734</v>
      </c>
      <c r="C223" s="5" t="s">
        <v>735</v>
      </c>
      <c r="D223" s="5" t="s">
        <v>736</v>
      </c>
    </row>
    <row r="224" spans="2:4" x14ac:dyDescent="0.25">
      <c r="B224" s="5" t="s">
        <v>737</v>
      </c>
      <c r="C224" s="5" t="s">
        <v>738</v>
      </c>
      <c r="D224" s="5" t="s">
        <v>739</v>
      </c>
    </row>
    <row r="225" spans="2:4" x14ac:dyDescent="0.25">
      <c r="B225" s="5" t="s">
        <v>740</v>
      </c>
      <c r="C225" s="5" t="s">
        <v>741</v>
      </c>
      <c r="D225" s="5" t="s">
        <v>742</v>
      </c>
    </row>
    <row r="226" spans="2:4" x14ac:dyDescent="0.25">
      <c r="B226" s="5" t="s">
        <v>743</v>
      </c>
      <c r="C226" s="5" t="s">
        <v>744</v>
      </c>
      <c r="D226" s="5" t="s">
        <v>745</v>
      </c>
    </row>
    <row r="227" spans="2:4" x14ac:dyDescent="0.25">
      <c r="B227" s="5" t="s">
        <v>746</v>
      </c>
      <c r="C227" s="5" t="s">
        <v>747</v>
      </c>
      <c r="D227" s="5" t="s">
        <v>748</v>
      </c>
    </row>
    <row r="228" spans="2:4" x14ac:dyDescent="0.25">
      <c r="B228" s="5" t="s">
        <v>749</v>
      </c>
      <c r="C228" s="5" t="s">
        <v>750</v>
      </c>
      <c r="D228" s="5" t="s">
        <v>751</v>
      </c>
    </row>
    <row r="229" spans="2:4" x14ac:dyDescent="0.25">
      <c r="B229" s="5" t="s">
        <v>752</v>
      </c>
      <c r="C229" s="5" t="s">
        <v>753</v>
      </c>
      <c r="D229" s="5" t="s">
        <v>754</v>
      </c>
    </row>
    <row r="230" spans="2:4" x14ac:dyDescent="0.25">
      <c r="B230" s="6" t="s">
        <v>720</v>
      </c>
      <c r="C230" s="11" t="s">
        <v>755</v>
      </c>
      <c r="D230" s="6" t="s">
        <v>756</v>
      </c>
    </row>
    <row r="231" spans="2:4" x14ac:dyDescent="0.25">
      <c r="B231" s="5" t="s">
        <v>758</v>
      </c>
      <c r="C231" s="5" t="s">
        <v>759</v>
      </c>
      <c r="D231" s="5" t="s">
        <v>760</v>
      </c>
    </row>
    <row r="232" spans="2:4" x14ac:dyDescent="0.25">
      <c r="B232" s="5" t="s">
        <v>761</v>
      </c>
      <c r="C232" s="5" t="s">
        <v>762</v>
      </c>
      <c r="D232" s="5" t="s">
        <v>763</v>
      </c>
    </row>
    <row r="233" spans="2:4" x14ac:dyDescent="0.25">
      <c r="B233" s="5" t="s">
        <v>764</v>
      </c>
      <c r="C233" s="5" t="s">
        <v>765</v>
      </c>
      <c r="D233" s="5" t="s">
        <v>766</v>
      </c>
    </row>
    <row r="234" spans="2:4" x14ac:dyDescent="0.25">
      <c r="B234" s="5" t="s">
        <v>767</v>
      </c>
      <c r="C234" s="5" t="s">
        <v>768</v>
      </c>
      <c r="D234" s="5" t="s">
        <v>768</v>
      </c>
    </row>
    <row r="235" spans="2:4" x14ac:dyDescent="0.25">
      <c r="B235" s="5" t="s">
        <v>769</v>
      </c>
      <c r="C235" s="5" t="s">
        <v>769</v>
      </c>
      <c r="D235" s="5" t="s">
        <v>770</v>
      </c>
    </row>
    <row r="236" spans="2:4" x14ac:dyDescent="0.25">
      <c r="B236" s="5" t="s">
        <v>771</v>
      </c>
      <c r="C236" s="5" t="s">
        <v>772</v>
      </c>
      <c r="D236" s="5" t="s">
        <v>773</v>
      </c>
    </row>
    <row r="237" spans="2:4" x14ac:dyDescent="0.25">
      <c r="B237" s="5" t="s">
        <v>774</v>
      </c>
      <c r="C237" s="5" t="s">
        <v>775</v>
      </c>
      <c r="D237" s="5" t="s">
        <v>776</v>
      </c>
    </row>
    <row r="238" spans="2:4" x14ac:dyDescent="0.25">
      <c r="B238" s="5" t="s">
        <v>777</v>
      </c>
      <c r="C238" s="5" t="s">
        <v>778</v>
      </c>
      <c r="D238" s="5" t="s">
        <v>779</v>
      </c>
    </row>
    <row r="239" spans="2:4" x14ac:dyDescent="0.25">
      <c r="B239" s="5" t="s">
        <v>780</v>
      </c>
      <c r="C239" s="5" t="s">
        <v>781</v>
      </c>
      <c r="D239" s="5" t="s">
        <v>782</v>
      </c>
    </row>
    <row r="240" spans="2:4" x14ac:dyDescent="0.25">
      <c r="B240" s="5" t="s">
        <v>783</v>
      </c>
      <c r="C240" s="5" t="s">
        <v>784</v>
      </c>
      <c r="D240" s="5" t="s">
        <v>785</v>
      </c>
    </row>
    <row r="241" spans="2:4" x14ac:dyDescent="0.25">
      <c r="B241" s="5" t="s">
        <v>786</v>
      </c>
      <c r="C241" s="5" t="s">
        <v>787</v>
      </c>
      <c r="D241" s="5" t="s">
        <v>788</v>
      </c>
    </row>
    <row r="242" spans="2:4" x14ac:dyDescent="0.25">
      <c r="B242" s="5" t="s">
        <v>789</v>
      </c>
      <c r="C242" s="5" t="s">
        <v>790</v>
      </c>
      <c r="D242" s="5" t="s">
        <v>791</v>
      </c>
    </row>
    <row r="243" spans="2:4" x14ac:dyDescent="0.25">
      <c r="B243" s="6" t="s">
        <v>757</v>
      </c>
      <c r="C243" s="11" t="s">
        <v>792</v>
      </c>
      <c r="D243" s="6" t="s">
        <v>793</v>
      </c>
    </row>
    <row r="244" spans="2:4" x14ac:dyDescent="0.25">
      <c r="B244" s="5" t="s">
        <v>795</v>
      </c>
      <c r="C244" s="5" t="s">
        <v>796</v>
      </c>
      <c r="D244" s="5" t="s">
        <v>797</v>
      </c>
    </row>
    <row r="245" spans="2:4" x14ac:dyDescent="0.25">
      <c r="B245" s="5" t="s">
        <v>798</v>
      </c>
      <c r="C245" s="5" t="s">
        <v>799</v>
      </c>
      <c r="D245" s="5" t="s">
        <v>800</v>
      </c>
    </row>
    <row r="246" spans="2:4" x14ac:dyDescent="0.25">
      <c r="B246" s="5" t="s">
        <v>801</v>
      </c>
      <c r="C246" s="5" t="s">
        <v>802</v>
      </c>
      <c r="D246" s="5" t="s">
        <v>803</v>
      </c>
    </row>
    <row r="247" spans="2:4" x14ac:dyDescent="0.25">
      <c r="B247" s="5" t="s">
        <v>804</v>
      </c>
      <c r="C247" s="5" t="s">
        <v>805</v>
      </c>
      <c r="D247" s="5" t="s">
        <v>805</v>
      </c>
    </row>
    <row r="248" spans="2:4" x14ac:dyDescent="0.25">
      <c r="B248" s="5" t="s">
        <v>806</v>
      </c>
      <c r="C248" s="5" t="s">
        <v>806</v>
      </c>
      <c r="D248" s="5" t="s">
        <v>807</v>
      </c>
    </row>
    <row r="249" spans="2:4" x14ac:dyDescent="0.25">
      <c r="B249" s="5" t="s">
        <v>808</v>
      </c>
      <c r="C249" s="5" t="s">
        <v>809</v>
      </c>
      <c r="D249" s="5" t="s">
        <v>810</v>
      </c>
    </row>
    <row r="250" spans="2:4" x14ac:dyDescent="0.25">
      <c r="B250" s="5" t="s">
        <v>811</v>
      </c>
      <c r="C250" s="5" t="s">
        <v>812</v>
      </c>
      <c r="D250" s="5" t="s">
        <v>813</v>
      </c>
    </row>
    <row r="251" spans="2:4" x14ac:dyDescent="0.25">
      <c r="B251" s="5" t="s">
        <v>814</v>
      </c>
      <c r="C251" s="5" t="s">
        <v>815</v>
      </c>
      <c r="D251" s="5" t="s">
        <v>816</v>
      </c>
    </row>
    <row r="252" spans="2:4" x14ac:dyDescent="0.25">
      <c r="B252" s="5" t="s">
        <v>817</v>
      </c>
      <c r="C252" s="5" t="s">
        <v>818</v>
      </c>
      <c r="D252" s="5" t="s">
        <v>819</v>
      </c>
    </row>
    <row r="253" spans="2:4" x14ac:dyDescent="0.25">
      <c r="B253" s="5" t="s">
        <v>820</v>
      </c>
      <c r="C253" s="5" t="s">
        <v>821</v>
      </c>
      <c r="D253" s="5" t="s">
        <v>822</v>
      </c>
    </row>
    <row r="254" spans="2:4" x14ac:dyDescent="0.25">
      <c r="B254" s="5" t="s">
        <v>823</v>
      </c>
      <c r="C254" s="5" t="s">
        <v>824</v>
      </c>
      <c r="D254" s="5" t="s">
        <v>825</v>
      </c>
    </row>
    <row r="255" spans="2:4" x14ac:dyDescent="0.25">
      <c r="B255" s="5" t="s">
        <v>826</v>
      </c>
      <c r="C255" s="5" t="s">
        <v>827</v>
      </c>
      <c r="D255" s="5" t="s">
        <v>828</v>
      </c>
    </row>
    <row r="256" spans="2:4" x14ac:dyDescent="0.25">
      <c r="B256" s="6" t="s">
        <v>794</v>
      </c>
      <c r="C256" s="11" t="s">
        <v>829</v>
      </c>
      <c r="D256" s="6" t="s">
        <v>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PAGESAT</vt:lpstr>
      <vt:lpstr>PRANIMET</vt:lpstr>
      <vt:lpstr>L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Administrator</cp:lastModifiedBy>
  <cp:lastPrinted>2020-10-26T07:01:40Z</cp:lastPrinted>
  <dcterms:created xsi:type="dcterms:W3CDTF">2015-03-12T08:53:45Z</dcterms:created>
  <dcterms:modified xsi:type="dcterms:W3CDTF">2021-09-30T12:46:58Z</dcterms:modified>
</cp:coreProperties>
</file>