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14940" windowHeight="8850" activeTab="0"/>
  </bookViews>
  <sheets>
    <sheet name="Mars" sheetId="1" r:id="rId1"/>
  </sheets>
  <definedNames>
    <definedName name="_xlnm.Print_Area" localSheetId="0">'Mars'!$A$1:$F$438</definedName>
  </definedNames>
  <calcPr fullCalcOnLoad="1"/>
</workbook>
</file>

<file path=xl/sharedStrings.xml><?xml version="1.0" encoding="utf-8"?>
<sst xmlns="http://schemas.openxmlformats.org/spreadsheetml/2006/main" count="466" uniqueCount="132">
  <si>
    <t>GRAMA</t>
  </si>
  <si>
    <t>Përshkrim</t>
  </si>
  <si>
    <t>Periudha</t>
  </si>
  <si>
    <t>Valutë</t>
  </si>
  <si>
    <t xml:space="preserve">    632  -  GJAKOVË</t>
  </si>
  <si>
    <t xml:space="preserve">      16016  -  ZYRA E KRYETARIT - GJAKOVË</t>
  </si>
  <si>
    <t xml:space="preserve">        11110  -  PAGAT NETO PËRMES LISTAVE TË PAGAVE</t>
  </si>
  <si>
    <t xml:space="preserve">        11500  -  TATIMI NDALUR NË TË ARDHURAT PERSONALE</t>
  </si>
  <si>
    <t xml:space="preserve">        11600  -  KONTRIBUTI PENSIONAL - PUNËTORI</t>
  </si>
  <si>
    <t xml:space="preserve">        11700  -  KONTRIBUTI PENSIONAL - PUNËDHËNËS</t>
  </si>
  <si>
    <t xml:space="preserve">        13140  -  SHPENZIMET E UDHËTIMEVE  ZYRTARE JASHTË VENDIT</t>
  </si>
  <si>
    <t xml:space="preserve">        13141  -  SHPENZIME TE VOGLA - PARA XHEPI</t>
  </si>
  <si>
    <t xml:space="preserve">        13460  -  SHËRBIME  KONTRAKTUESE TJERA</t>
  </si>
  <si>
    <t xml:space="preserve">        13810  -  AVANC PËR PARA TE IMËT(PETTY CASH)</t>
  </si>
  <si>
    <t xml:space="preserve">        14310  -  DREKA ZYRTARE</t>
  </si>
  <si>
    <t xml:space="preserve">        14410  -  SHPENZIME - VENDIMET E GJYKATAVE</t>
  </si>
  <si>
    <t xml:space="preserve">      16316  -  ADMINISTRATA - GJAKOVË</t>
  </si>
  <si>
    <t xml:space="preserve">        11115  -  PAGESA PËR SINDIKATE</t>
  </si>
  <si>
    <t xml:space="preserve">        13210  -  RRYMA</t>
  </si>
  <si>
    <t xml:space="preserve">        13220  -  UJI</t>
  </si>
  <si>
    <t xml:space="preserve">        13230  -  MBETURINAT</t>
  </si>
  <si>
    <t xml:space="preserve">        13240  -  NGROHJA QENDRORE</t>
  </si>
  <si>
    <t xml:space="preserve">        13250  -  SHPENZIMET TELEFONIKE</t>
  </si>
  <si>
    <t xml:space="preserve">        13320  -  SHPENZIMET E TELEFONISË MOBILE</t>
  </si>
  <si>
    <t xml:space="preserve">        13330  -  SHPENZIMET POSTARE</t>
  </si>
  <si>
    <t xml:space="preserve">        13470  -  SHËRBIME TEKNIKE</t>
  </si>
  <si>
    <t xml:space="preserve">        13610  -  FURNIZIME PËR ZYRË</t>
  </si>
  <si>
    <t xml:space="preserve">        14020  -  MIRËMBAJTJA E NDËRTESAVE</t>
  </si>
  <si>
    <t xml:space="preserve">        14040  -  MIRËMBAJTJA E TEKNOLOGJISË INFORMATIVE</t>
  </si>
  <si>
    <t xml:space="preserve">      16631  -  INSPEKCIONI - GJAKOVË</t>
  </si>
  <si>
    <t xml:space="preserve">      16780  -  PROKURIMI - GJAKOVË</t>
  </si>
  <si>
    <t xml:space="preserve">      16916  -  ZYRA E KUVENDIT KOMUNAL - GJAKOVË</t>
  </si>
  <si>
    <t xml:space="preserve">      17516  -  BUXHETI - GJAKOVË</t>
  </si>
  <si>
    <t xml:space="preserve">        13780  -  KARBURANT PËR VETURA</t>
  </si>
  <si>
    <t xml:space="preserve">      18420  -  ZJARRFIKËSIT INSPEKTIMET - GJAKOVË</t>
  </si>
  <si>
    <t xml:space="preserve">        13310  -  SHPENZIMET PËR INTERNET</t>
  </si>
  <si>
    <t xml:space="preserve">        13509  -  PAJISJE TJERA &lt;1000</t>
  </si>
  <si>
    <t xml:space="preserve">        13660  -  AKOMODIMI</t>
  </si>
  <si>
    <t xml:space="preserve">      19580  -  ZYRA LOKALE E KOMUNITETEVE - GJAKOVË</t>
  </si>
  <si>
    <t xml:space="preserve">      47016  -  BUJQËSIA - GJAKOVË</t>
  </si>
  <si>
    <t xml:space="preserve">      48016  -  PLANIFIKIMI DHE ZHVILLIMI EKONOMIK - GJAKOVË</t>
  </si>
  <si>
    <t xml:space="preserve">      65080  -  SHËRBIMET KADASTRALE - GJAKOVË</t>
  </si>
  <si>
    <t xml:space="preserve">      66385  -  PLANIFIKIMI URBANIZMI INSPEKCIONI - GJAKOVË</t>
  </si>
  <si>
    <t xml:space="preserve">        13950  -  REGJISTRIMI I AUTOMJETEVE</t>
  </si>
  <si>
    <t xml:space="preserve">        13951  -  SIGURIMI I AUTOMJETEVE</t>
  </si>
  <si>
    <t xml:space="preserve">      73025  -  ADMINISTRATA - GJAKOVË</t>
  </si>
  <si>
    <t xml:space="preserve">      73950  -  SHËRBIMET E KUJDESIT PRIMAR SHËNDETËSOR - GJAKOVË</t>
  </si>
  <si>
    <t xml:space="preserve">      75576  -  SHËRBIMET SOCIALE - GJAKOVË</t>
  </si>
  <si>
    <t xml:space="preserve">      85016  -  SHËRBIMET KULTURORE - GJAKOVË</t>
  </si>
  <si>
    <t xml:space="preserve">      85056  -  PËRKRAHJA E RINISË - GJAKOVË</t>
  </si>
  <si>
    <t xml:space="preserve">      92510  -  ARSIMI PARAFILLOR  ÇERDHET - GJAKOVË</t>
  </si>
  <si>
    <t xml:space="preserve">        13640  -  FURNIZIME PASTRIMI</t>
  </si>
  <si>
    <t xml:space="preserve">        13460  -  SHERB KONTRAKTUESE TJERA</t>
  </si>
  <si>
    <t xml:space="preserve">        13470  -  SHERBIME TEKNIKE</t>
  </si>
  <si>
    <t xml:space="preserve">        13780  -  KARBURANT PER VETURA</t>
  </si>
  <si>
    <t xml:space="preserve">        14020  -  MIREMBAJTJA E NDERTESAVE</t>
  </si>
  <si>
    <t xml:space="preserve">        22200  -  PAG.PËR PËRFITUESIT INDIVIDUAL</t>
  </si>
  <si>
    <t xml:space="preserve">        13130  -  SHPENZ.UDHË.ZYRT.BRENDA VENDIT</t>
  </si>
  <si>
    <t xml:space="preserve">        13140  -  SHP.E UDHË.ZYRT.JASHTË VENDIT</t>
  </si>
  <si>
    <t xml:space="preserve">        13501  -  MOBILJE (ME PAK SE 1000 Euro)</t>
  </si>
  <si>
    <t xml:space="preserve">        13509  -  PAISJE TJERA &lt;1000</t>
  </si>
  <si>
    <t xml:space="preserve">        13720  -  NAFTE PER NGROHJE QENDRORE</t>
  </si>
  <si>
    <t xml:space="preserve">        14010  -  MIREMB._x0016_ RIPARIMI I AUTOMJET.</t>
  </si>
  <si>
    <t xml:space="preserve">        14050  -  MIREMB.E MOBILEVE DHE PAISJEVE</t>
  </si>
  <si>
    <t xml:space="preserve">        14410  -  SHPENZIME-VENDIMET E GJYKATAVE</t>
  </si>
  <si>
    <t xml:space="preserve">        34100  -  PAGESA - NENI 39.2 LMFPP</t>
  </si>
  <si>
    <t xml:space="preserve">        14220  -  BOTIMET E PUBLIKIMEVE</t>
  </si>
  <si>
    <t xml:space="preserve">        31210  -  NDËRTIMI I AUTO RRUGËVE</t>
  </si>
  <si>
    <t xml:space="preserve">        31230  -  NDËRTIMI I RRUGËVE LOKALE</t>
  </si>
  <si>
    <t xml:space="preserve">        31510  -  FURN.ME RRYM,GJENRIMI_x0016_TRANSMIS</t>
  </si>
  <si>
    <t xml:space="preserve">        34000  -  PAGESA-VENDIME GJYQESORE</t>
  </si>
  <si>
    <t xml:space="preserve">        13310  -  SHPENZIMET PER INTERNET</t>
  </si>
  <si>
    <t xml:space="preserve">        13620  -  FURN.USHQIM &amp;PIJE(JO DREKA ZYR</t>
  </si>
  <si>
    <t xml:space="preserve">        21200  -  SUB.PËR ENTIT.JOPUBLIKE</t>
  </si>
  <si>
    <t xml:space="preserve">        13320  -  SHPENZIMET E TELEFONIS MOBILE</t>
  </si>
  <si>
    <t xml:space="preserve">        13770  -  DERIVATE PER GJENERATOR</t>
  </si>
  <si>
    <t xml:space="preserve">        13760  -  DRU</t>
  </si>
  <si>
    <t xml:space="preserve">        11110  -  PAGAT NETO PËRMES LIS.PAGAVE</t>
  </si>
  <si>
    <t xml:space="preserve">        11500  -  TATI.I NDALUR NE TE ARDH.PERS.</t>
  </si>
  <si>
    <t xml:space="preserve">        11600  -  KONTRIBUTI PENSIONAL-PUNETORI</t>
  </si>
  <si>
    <t xml:space="preserve">        11700  -  KONTRIBUTI PENSIONAL-PUNEDHENE</t>
  </si>
  <si>
    <t xml:space="preserve">        11115  -  PAGESA PER SINDIKATE</t>
  </si>
  <si>
    <t xml:space="preserve">        13650  -  FURNIZIM ME VESHMBATHJE</t>
  </si>
  <si>
    <t xml:space="preserve">      94650  -  ARSIMI I MESEM-GJAKOVE</t>
  </si>
  <si>
    <t xml:space="preserve">      93450  -  SHKOLLA FILLORE  GJAKOVË</t>
  </si>
  <si>
    <t>Krahasimi</t>
  </si>
  <si>
    <t>TOTALI</t>
  </si>
  <si>
    <t>Mars 2018</t>
  </si>
  <si>
    <t>Mars 2019</t>
  </si>
  <si>
    <t xml:space="preserve">        14040  -  MIREMB.E TEKNOLOGJ.INFORMATIVE</t>
  </si>
  <si>
    <t xml:space="preserve">        31260  -  UJËSJELLËSI</t>
  </si>
  <si>
    <t xml:space="preserve">        14210  -  REKLAMAT DHE KONKURSET</t>
  </si>
  <si>
    <t xml:space="preserve">        31660  -  PAISJE SPECIALE MJEKSORE</t>
  </si>
  <si>
    <t xml:space="preserve">        31121  -  OBJEKTET ARSIMORE</t>
  </si>
  <si>
    <t xml:space="preserve">        14023  -  MIRËMBAJTJA E SHKOLLAVE</t>
  </si>
  <si>
    <t>Periudha fiskale:   MARS - MARS (2017-2019)</t>
  </si>
  <si>
    <t xml:space="preserve">      18016  -  SHËRBIME PUBLIKE - INFRASTRUKTURA RRUGORE</t>
  </si>
  <si>
    <t/>
  </si>
  <si>
    <t xml:space="preserve">        11126  -  ANTARSIM-ODA E MJEKVE TE KOSOVËS</t>
  </si>
  <si>
    <t xml:space="preserve">        13260  -  PAGESA-VENDIME GJYQESORE</t>
  </si>
  <si>
    <t xml:space="preserve">        32100  -  TOKA</t>
  </si>
  <si>
    <t xml:space="preserve">        11125  -  ANTARSIM-ODA E INFERMIERVE TE KOSOVËS</t>
  </si>
  <si>
    <t xml:space="preserve">        13630  -  FURNIZIME MJEKËSORE</t>
  </si>
  <si>
    <t xml:space="preserve">        13450  -  SHERBIME SHTYPJE-JO MARKETING</t>
  </si>
  <si>
    <t xml:space="preserve">        13820  -  AVANSC PËR UDHËTIME ZYRTARE</t>
  </si>
  <si>
    <t xml:space="preserve">        14050  -  MIRËMBAJTA E MOBILEVE DHE PAJISJEVE</t>
  </si>
  <si>
    <t xml:space="preserve">        14140  -  QIRAJA - MAKINERIA</t>
  </si>
  <si>
    <t xml:space="preserve">        21200  -  SUBVENCIONE  PËR ENTITETE JOPUBLIKE</t>
  </si>
  <si>
    <t xml:space="preserve">        22200  -  PAGESA PËR PËRFITUESIT INDIVIDUAL</t>
  </si>
  <si>
    <t xml:space="preserve">        31126  -  RRETHOJA</t>
  </si>
  <si>
    <t xml:space="preserve">        31270  -  MIRËMBAJTJA INVESTIME</t>
  </si>
  <si>
    <t xml:space="preserve">        31690  -  PAJISJE TJERA</t>
  </si>
  <si>
    <t xml:space="preserve">        31700  -  VETURA ZYRTARE</t>
  </si>
  <si>
    <t xml:space="preserve">        32130  -  PYLLTARIA</t>
  </si>
  <si>
    <t xml:space="preserve">        34000  -  PAGESA - VENDIME GJYQËSORE</t>
  </si>
  <si>
    <t xml:space="preserve">        14010  -  MIRËMBAJTJA  RIPARIMI I AUTOMJETEVE</t>
  </si>
  <si>
    <t xml:space="preserve">        13620  -  FURNIZIM ME USHQIM DHE PIJE(JO DREKA ZYRTARE</t>
  </si>
  <si>
    <t xml:space="preserve">        11126  -  ANËTARËSIM - ODA E MJEKËVE TË KOSOVËS</t>
  </si>
  <si>
    <t xml:space="preserve">        13710  -  VAJ</t>
  </si>
  <si>
    <t xml:space="preserve">        13503  -  KOMPJUTERË MË PAK SE 1000 EURO</t>
  </si>
  <si>
    <t xml:space="preserve">        13790  -  GAS NATYROR</t>
  </si>
  <si>
    <t xml:space="preserve">        14309  -  DREKA ZYRTARE</t>
  </si>
  <si>
    <t xml:space="preserve">      92080  -  ADMINISTRATA -E ARSIMIT</t>
  </si>
  <si>
    <t xml:space="preserve">        13450  -  SHËRBIME SHTYPJE - JO MARKETING</t>
  </si>
  <si>
    <t xml:space="preserve">        14230  -  SHPENZIMET  PËR INFORMIM  PUBLIK</t>
  </si>
  <si>
    <t xml:space="preserve">        31120  -  NDËRTESAT ADMINISTRATËS AFARISTE</t>
  </si>
  <si>
    <t xml:space="preserve">        14032  -  MIRËMBAJTJA AUTO RRUGËVE LOKALE</t>
  </si>
  <si>
    <t xml:space="preserve">        31250  -  KANALIZIMI</t>
  </si>
  <si>
    <t xml:space="preserve">        13130  -  SHPENZIMET E UDHËTIMEVE ZYRTAR BRENDA VENDIT</t>
  </si>
  <si>
    <t>2020/2019</t>
  </si>
  <si>
    <t>2020/2018</t>
  </si>
  <si>
    <t>Mars 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</si>
</sst>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/>
    </xf>
    <xf numFmtId="10" fontId="5" fillId="34" borderId="10" xfId="42" applyNumberFormat="1" applyFont="1" applyFill="1" applyBorder="1" applyAlignment="1">
      <alignment horizontal="right" vertical="distributed" wrapText="1"/>
    </xf>
    <xf numFmtId="4" fontId="3" fillId="35" borderId="11" xfId="0" applyNumberFormat="1" applyFont="1" applyFill="1" applyBorder="1" applyAlignment="1" applyProtection="1">
      <alignment horizontal="right" vertical="center" wrapText="1"/>
      <protection/>
    </xf>
    <xf numFmtId="0" fontId="5" fillId="35" borderId="0" xfId="0" applyFont="1" applyFill="1" applyAlignment="1">
      <alignment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10" fontId="4" fillId="0" borderId="10" xfId="42" applyNumberFormat="1" applyFont="1" applyFill="1" applyBorder="1" applyAlignment="1">
      <alignment horizontal="right" vertical="distributed" wrapText="1"/>
    </xf>
    <xf numFmtId="43" fontId="2" fillId="33" borderId="11" xfId="42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10" fontId="4" fillId="34" borderId="10" xfId="42" applyNumberFormat="1" applyFont="1" applyFill="1" applyBorder="1" applyAlignment="1">
      <alignment horizontal="right" vertical="distributed" wrapText="1"/>
    </xf>
    <xf numFmtId="43" fontId="3" fillId="35" borderId="11" xfId="42" applyFont="1" applyFill="1" applyBorder="1" applyAlignment="1" applyProtection="1">
      <alignment horizontal="center" vertical="center" wrapText="1"/>
      <protection/>
    </xf>
    <xf numFmtId="43" fontId="3" fillId="35" borderId="12" xfId="42" applyFont="1" applyFill="1" applyBorder="1" applyAlignment="1" applyProtection="1">
      <alignment horizontal="center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left" vertical="center" wrapText="1"/>
      <protection/>
    </xf>
    <xf numFmtId="0" fontId="3" fillId="35" borderId="18" xfId="0" applyFont="1" applyFill="1" applyBorder="1" applyAlignment="1" applyProtection="1">
      <alignment horizontal="left" vertical="center" wrapText="1"/>
      <protection/>
    </xf>
    <xf numFmtId="0" fontId="2" fillId="33" borderId="18" xfId="0" applyFont="1" applyFill="1" applyBorder="1" applyAlignment="1" applyProtection="1">
      <alignment horizontal="left" vertical="center" wrapText="1"/>
      <protection/>
    </xf>
    <xf numFmtId="10" fontId="4" fillId="0" borderId="19" xfId="42" applyNumberFormat="1" applyFont="1" applyFill="1" applyBorder="1" applyAlignment="1">
      <alignment horizontal="right" vertical="distributed" wrapText="1"/>
    </xf>
    <xf numFmtId="0" fontId="2" fillId="33" borderId="20" xfId="0" applyFont="1" applyFill="1" applyBorder="1" applyAlignment="1" applyProtection="1">
      <alignment horizontal="left" vertical="center" wrapText="1"/>
      <protection/>
    </xf>
    <xf numFmtId="10" fontId="4" fillId="34" borderId="19" xfId="42" applyNumberFormat="1" applyFont="1" applyFill="1" applyBorder="1" applyAlignment="1">
      <alignment horizontal="right" vertical="distributed" wrapText="1"/>
    </xf>
    <xf numFmtId="0" fontId="3" fillId="35" borderId="20" xfId="0" applyFont="1" applyFill="1" applyBorder="1" applyAlignment="1" applyProtection="1">
      <alignment horizontal="left" vertical="center" wrapText="1"/>
      <protection/>
    </xf>
    <xf numFmtId="4" fontId="7" fillId="35" borderId="12" xfId="0" applyNumberFormat="1" applyFont="1" applyFill="1" applyBorder="1" applyAlignment="1" applyProtection="1">
      <alignment horizontal="right" vertical="center" wrapText="1"/>
      <protection/>
    </xf>
    <xf numFmtId="10" fontId="1" fillId="34" borderId="10" xfId="42" applyNumberFormat="1" applyFont="1" applyFill="1" applyBorder="1" applyAlignment="1">
      <alignment horizontal="right" vertical="distributed" wrapText="1"/>
    </xf>
    <xf numFmtId="0" fontId="1" fillId="35" borderId="0" xfId="0" applyFont="1" applyFill="1" applyAlignment="1">
      <alignment/>
    </xf>
    <xf numFmtId="43" fontId="1" fillId="36" borderId="21" xfId="0" applyNumberFormat="1" applyFont="1" applyFill="1" applyBorder="1" applyAlignment="1">
      <alignment/>
    </xf>
    <xf numFmtId="10" fontId="1" fillId="36" borderId="21" xfId="42" applyNumberFormat="1" applyFont="1" applyFill="1" applyBorder="1" applyAlignment="1">
      <alignment horizontal="right" vertical="distributed" wrapText="1"/>
    </xf>
    <xf numFmtId="10" fontId="1" fillId="36" borderId="22" xfId="42" applyNumberFormat="1" applyFont="1" applyFill="1" applyBorder="1" applyAlignment="1">
      <alignment horizontal="right" vertical="distributed" wrapText="1"/>
    </xf>
    <xf numFmtId="43" fontId="5" fillId="36" borderId="21" xfId="0" applyNumberFormat="1" applyFont="1" applyFill="1" applyBorder="1" applyAlignment="1">
      <alignment/>
    </xf>
    <xf numFmtId="0" fontId="5" fillId="36" borderId="23" xfId="0" applyFont="1" applyFill="1" applyBorder="1" applyAlignment="1">
      <alignment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3" fillId="35" borderId="24" xfId="0" applyFont="1" applyFill="1" applyBorder="1" applyAlignment="1" applyProtection="1">
      <alignment horizontal="left" vertical="center" wrapText="1"/>
      <protection/>
    </xf>
    <xf numFmtId="4" fontId="3" fillId="35" borderId="25" xfId="0" applyNumberFormat="1" applyFont="1" applyFill="1" applyBorder="1" applyAlignment="1" applyProtection="1">
      <alignment horizontal="right" vertical="center" wrapText="1"/>
      <protection/>
    </xf>
    <xf numFmtId="4" fontId="2" fillId="33" borderId="14" xfId="0" applyNumberFormat="1" applyFont="1" applyFill="1" applyBorder="1" applyAlignment="1" applyProtection="1">
      <alignment horizontal="right" vertical="center" wrapText="1"/>
      <protection/>
    </xf>
    <xf numFmtId="43" fontId="2" fillId="33" borderId="14" xfId="42" applyFont="1" applyFill="1" applyBorder="1" applyAlignment="1" applyProtection="1">
      <alignment horizontal="center" vertical="center" wrapText="1"/>
      <protection/>
    </xf>
    <xf numFmtId="0" fontId="5" fillId="37" borderId="0" xfId="0" applyFont="1" applyFill="1" applyAlignment="1">
      <alignment/>
    </xf>
    <xf numFmtId="43" fontId="2" fillId="33" borderId="0" xfId="42" applyFont="1" applyFill="1" applyBorder="1" applyAlignment="1" applyProtection="1">
      <alignment horizontal="left" vertical="center" wrapText="1"/>
      <protection/>
    </xf>
    <xf numFmtId="43" fontId="3" fillId="33" borderId="10" xfId="42" applyFont="1" applyFill="1" applyBorder="1" applyAlignment="1" applyProtection="1">
      <alignment horizontal="left" vertical="center" wrapText="1"/>
      <protection/>
    </xf>
    <xf numFmtId="43" fontId="7" fillId="35" borderId="12" xfId="42" applyFont="1" applyFill="1" applyBorder="1" applyAlignment="1" applyProtection="1">
      <alignment horizontal="right" vertical="center" wrapText="1"/>
      <protection/>
    </xf>
    <xf numFmtId="43" fontId="3" fillId="35" borderId="12" xfId="42" applyFont="1" applyFill="1" applyBorder="1" applyAlignment="1" applyProtection="1">
      <alignment horizontal="right" vertical="center" wrapText="1"/>
      <protection/>
    </xf>
    <xf numFmtId="43" fontId="2" fillId="33" borderId="11" xfId="42" applyFont="1" applyFill="1" applyBorder="1" applyAlignment="1" applyProtection="1">
      <alignment horizontal="right" vertical="center" wrapText="1"/>
      <protection/>
    </xf>
    <xf numFmtId="43" fontId="2" fillId="33" borderId="12" xfId="42" applyFont="1" applyFill="1" applyBorder="1" applyAlignment="1" applyProtection="1">
      <alignment horizontal="right" vertical="center" wrapText="1"/>
      <protection/>
    </xf>
    <xf numFmtId="43" fontId="4" fillId="0" borderId="0" xfId="42" applyFont="1" applyAlignment="1">
      <alignment/>
    </xf>
    <xf numFmtId="43" fontId="3" fillId="35" borderId="11" xfId="42" applyFont="1" applyFill="1" applyBorder="1" applyAlignment="1" applyProtection="1">
      <alignment horizontal="right" vertical="center" wrapText="1"/>
      <protection/>
    </xf>
    <xf numFmtId="43" fontId="2" fillId="33" borderId="26" xfId="42" applyFont="1" applyFill="1" applyBorder="1" applyAlignment="1" applyProtection="1">
      <alignment horizontal="right" vertical="center" wrapText="1"/>
      <protection/>
    </xf>
    <xf numFmtId="43" fontId="2" fillId="33" borderId="27" xfId="42" applyFont="1" applyFill="1" applyBorder="1" applyAlignment="1" applyProtection="1">
      <alignment horizontal="right" vertical="center" wrapText="1"/>
      <protection/>
    </xf>
    <xf numFmtId="43" fontId="1" fillId="36" borderId="21" xfId="42" applyFont="1" applyFill="1" applyBorder="1" applyAlignment="1">
      <alignment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Alignment="1">
      <alignment/>
    </xf>
    <xf numFmtId="10" fontId="4" fillId="35" borderId="10" xfId="42" applyNumberFormat="1" applyFont="1" applyFill="1" applyBorder="1" applyAlignment="1">
      <alignment horizontal="right" vertical="distributed" wrapText="1"/>
    </xf>
    <xf numFmtId="10" fontId="4" fillId="35" borderId="19" xfId="42" applyNumberFormat="1" applyFont="1" applyFill="1" applyBorder="1" applyAlignment="1">
      <alignment horizontal="right" vertical="distributed" wrapText="1"/>
    </xf>
    <xf numFmtId="4" fontId="2" fillId="33" borderId="11" xfId="0" applyNumberFormat="1" applyFont="1" applyFill="1" applyBorder="1" applyAlignment="1" applyProtection="1">
      <alignment horizontal="center" vertical="center" wrapText="1"/>
      <protection/>
    </xf>
    <xf numFmtId="4" fontId="2" fillId="33" borderId="14" xfId="0" applyNumberFormat="1" applyFont="1" applyFill="1" applyBorder="1" applyAlignment="1" applyProtection="1">
      <alignment horizontal="center" vertical="center" wrapText="1"/>
      <protection/>
    </xf>
    <xf numFmtId="43" fontId="2" fillId="33" borderId="13" xfId="42" applyFont="1" applyFill="1" applyBorder="1" applyAlignment="1" applyProtection="1">
      <alignment horizontal="right" vertical="center" wrapText="1"/>
      <protection/>
    </xf>
    <xf numFmtId="43" fontId="2" fillId="33" borderId="28" xfId="42" applyFont="1" applyFill="1" applyBorder="1" applyAlignment="1" applyProtection="1">
      <alignment horizontal="right" vertical="center" wrapText="1"/>
      <protection/>
    </xf>
    <xf numFmtId="43" fontId="4" fillId="0" borderId="10" xfId="42" applyFont="1" applyBorder="1" applyAlignment="1">
      <alignment/>
    </xf>
    <xf numFmtId="4" fontId="2" fillId="33" borderId="29" xfId="0" applyNumberFormat="1" applyFont="1" applyFill="1" applyBorder="1" applyAlignment="1" applyProtection="1">
      <alignment horizontal="right" vertical="center" wrapText="1"/>
      <protection/>
    </xf>
    <xf numFmtId="4" fontId="2" fillId="33" borderId="25" xfId="0" applyNumberFormat="1" applyFont="1" applyFill="1" applyBorder="1" applyAlignment="1" applyProtection="1">
      <alignment horizontal="right" vertical="center" wrapText="1"/>
      <protection/>
    </xf>
    <xf numFmtId="0" fontId="2" fillId="33" borderId="30" xfId="0" applyFont="1" applyFill="1" applyBorder="1" applyAlignment="1" applyProtection="1">
      <alignment horizontal="center" vertical="center" wrapText="1"/>
      <protection/>
    </xf>
    <xf numFmtId="0" fontId="5" fillId="0" borderId="27" xfId="0" applyFont="1" applyBorder="1" applyAlignment="1">
      <alignment/>
    </xf>
    <xf numFmtId="10" fontId="1" fillId="34" borderId="27" xfId="42" applyNumberFormat="1" applyFont="1" applyFill="1" applyBorder="1" applyAlignment="1">
      <alignment horizontal="right" vertical="distributed" wrapText="1"/>
    </xf>
    <xf numFmtId="10" fontId="5" fillId="34" borderId="27" xfId="42" applyNumberFormat="1" applyFont="1" applyFill="1" applyBorder="1" applyAlignment="1">
      <alignment horizontal="right" vertical="distributed" wrapText="1"/>
    </xf>
    <xf numFmtId="10" fontId="4" fillId="0" borderId="27" xfId="42" applyNumberFormat="1" applyFont="1" applyFill="1" applyBorder="1" applyAlignment="1">
      <alignment horizontal="right" vertical="distributed" wrapText="1"/>
    </xf>
    <xf numFmtId="10" fontId="4" fillId="34" borderId="27" xfId="42" applyNumberFormat="1" applyFont="1" applyFill="1" applyBorder="1" applyAlignment="1">
      <alignment horizontal="right" vertical="distributed" wrapText="1"/>
    </xf>
    <xf numFmtId="0" fontId="7" fillId="36" borderId="31" xfId="0" applyFont="1" applyFill="1" applyBorder="1" applyAlignment="1" applyProtection="1">
      <alignment horizontal="center" vertical="top" wrapText="1"/>
      <protection/>
    </xf>
    <xf numFmtId="0" fontId="7" fillId="36" borderId="32" xfId="0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10" fontId="5" fillId="35" borderId="10" xfId="42" applyNumberFormat="1" applyFont="1" applyFill="1" applyBorder="1" applyAlignment="1">
      <alignment horizontal="right" vertical="distributed" wrapText="1"/>
    </xf>
    <xf numFmtId="10" fontId="5" fillId="35" borderId="19" xfId="42" applyNumberFormat="1" applyFont="1" applyFill="1" applyBorder="1" applyAlignment="1">
      <alignment horizontal="right" vertical="distributed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8"/>
  <sheetViews>
    <sheetView showGridLines="0" tabSelected="1" view="pageBreakPreview" zoomScaleSheetLayoutView="100" zoomScalePageLayoutView="0" workbookViewId="0" topLeftCell="A1">
      <selection activeCell="I7" sqref="I7"/>
    </sheetView>
  </sheetViews>
  <sheetFormatPr defaultColWidth="9.140625" defaultRowHeight="13.5" customHeight="1"/>
  <cols>
    <col min="1" max="1" width="81.00390625" style="2" bestFit="1" customWidth="1"/>
    <col min="2" max="3" width="14.57421875" style="2" bestFit="1" customWidth="1"/>
    <col min="4" max="4" width="14.57421875" style="53" bestFit="1" customWidth="1"/>
    <col min="5" max="5" width="12.8515625" style="2" bestFit="1" customWidth="1"/>
    <col min="6" max="6" width="10.57421875" style="2" customWidth="1"/>
    <col min="7" max="16384" width="9.140625" style="2" customWidth="1"/>
  </cols>
  <sheetData>
    <row r="1" spans="1:5" ht="13.5" customHeight="1">
      <c r="A1" s="1"/>
      <c r="B1" s="1"/>
      <c r="C1" s="77"/>
      <c r="D1" s="77"/>
      <c r="E1" s="1"/>
    </row>
    <row r="2" spans="1:5" ht="13.5" customHeight="1" thickBot="1">
      <c r="A2" s="3"/>
      <c r="B2" s="3"/>
      <c r="C2" s="4" t="s">
        <v>0</v>
      </c>
      <c r="D2" s="47"/>
      <c r="E2" s="5"/>
    </row>
    <row r="3" spans="1:6" ht="16.5" thickBot="1">
      <c r="A3" s="75" t="s">
        <v>95</v>
      </c>
      <c r="B3" s="76"/>
      <c r="C3" s="76"/>
      <c r="D3" s="76"/>
      <c r="E3" s="76"/>
      <c r="F3" s="76"/>
    </row>
    <row r="4" spans="1:6" ht="15.75" customHeight="1" thickTop="1">
      <c r="A4" s="24" t="s">
        <v>1</v>
      </c>
      <c r="B4" s="22" t="s">
        <v>2</v>
      </c>
      <c r="C4" s="45" t="s">
        <v>2</v>
      </c>
      <c r="D4" s="45" t="s">
        <v>2</v>
      </c>
      <c r="E4" s="23" t="s">
        <v>85</v>
      </c>
      <c r="F4" s="69" t="s">
        <v>85</v>
      </c>
    </row>
    <row r="5" spans="1:6" ht="15.75" customHeight="1">
      <c r="A5" s="25" t="s">
        <v>3</v>
      </c>
      <c r="B5" s="6" t="s">
        <v>87</v>
      </c>
      <c r="C5" s="48" t="s">
        <v>88</v>
      </c>
      <c r="D5" s="6" t="s">
        <v>131</v>
      </c>
      <c r="E5" s="21" t="s">
        <v>129</v>
      </c>
      <c r="F5" s="70" t="s">
        <v>130</v>
      </c>
    </row>
    <row r="6" spans="1:6" s="34" customFormat="1" ht="15.75" customHeight="1">
      <c r="A6" s="26" t="s">
        <v>4</v>
      </c>
      <c r="B6" s="32">
        <f>B437</f>
        <v>1364226.4299999997</v>
      </c>
      <c r="C6" s="49">
        <f>C437</f>
        <v>2218951.0500000003</v>
      </c>
      <c r="D6" s="49">
        <f>D437</f>
        <v>1713316.9100000001</v>
      </c>
      <c r="E6" s="33">
        <f>D6/C6</f>
        <v>0.7721292049232</v>
      </c>
      <c r="F6" s="71">
        <f>D6/B6</f>
        <v>1.255888958257465</v>
      </c>
    </row>
    <row r="7" spans="1:6" s="10" customFormat="1" ht="15.75" customHeight="1">
      <c r="A7" s="26" t="s">
        <v>5</v>
      </c>
      <c r="B7" s="9">
        <f>SUM(B8:B31)</f>
        <v>13553.960000000001</v>
      </c>
      <c r="C7" s="50">
        <f>SUM(C8:C39)</f>
        <v>268450.75</v>
      </c>
      <c r="D7" s="50">
        <f>SUM(D8:D39)</f>
        <v>20259.3</v>
      </c>
      <c r="E7" s="8">
        <f>D7/C7</f>
        <v>0.07546747401525233</v>
      </c>
      <c r="F7" s="72">
        <f>D7/B7</f>
        <v>1.4947144598331408</v>
      </c>
    </row>
    <row r="8" spans="1:6" ht="15.75" customHeight="1">
      <c r="A8" s="27" t="s">
        <v>6</v>
      </c>
      <c r="B8" s="11">
        <v>7237.78</v>
      </c>
      <c r="C8" s="51">
        <v>36449.38</v>
      </c>
      <c r="D8" s="11">
        <v>6508.22</v>
      </c>
      <c r="E8" s="13">
        <f>D8/C8</f>
        <v>0.17855502617602825</v>
      </c>
      <c r="F8" s="73">
        <f>D8/B8</f>
        <v>0.8992011362600135</v>
      </c>
    </row>
    <row r="9" spans="1:6" ht="15.75" customHeight="1">
      <c r="A9" s="27" t="s">
        <v>7</v>
      </c>
      <c r="B9" s="11">
        <v>474.89</v>
      </c>
      <c r="C9" s="51">
        <v>510.4</v>
      </c>
      <c r="D9" s="11">
        <v>411.97</v>
      </c>
      <c r="E9" s="13">
        <f aca="true" t="shared" si="0" ref="E9:E39">D9/C9</f>
        <v>0.8071512539184954</v>
      </c>
      <c r="F9" s="73">
        <f aca="true" t="shared" si="1" ref="F9:F39">D9/B9</f>
        <v>0.867506159321106</v>
      </c>
    </row>
    <row r="10" spans="1:6" ht="15.75" customHeight="1">
      <c r="A10" s="27" t="s">
        <v>8</v>
      </c>
      <c r="B10" s="11">
        <v>405.92</v>
      </c>
      <c r="C10" s="51">
        <v>429.09</v>
      </c>
      <c r="D10" s="11">
        <v>364.19</v>
      </c>
      <c r="E10" s="13">
        <f t="shared" si="0"/>
        <v>0.8487496795544058</v>
      </c>
      <c r="F10" s="73">
        <f t="shared" si="1"/>
        <v>0.8971964919195901</v>
      </c>
    </row>
    <row r="11" spans="1:6" ht="15.75" customHeight="1">
      <c r="A11" s="27" t="s">
        <v>9</v>
      </c>
      <c r="B11" s="11">
        <v>405.92</v>
      </c>
      <c r="C11" s="51">
        <v>429.09</v>
      </c>
      <c r="D11" s="11">
        <v>364.19</v>
      </c>
      <c r="E11" s="13">
        <f t="shared" si="0"/>
        <v>0.8487496795544058</v>
      </c>
      <c r="F11" s="73">
        <f t="shared" si="1"/>
        <v>0.8971964919195901</v>
      </c>
    </row>
    <row r="12" spans="1:6" ht="15.75" customHeight="1">
      <c r="A12" s="27" t="s">
        <v>10</v>
      </c>
      <c r="B12" s="11">
        <v>118.8</v>
      </c>
      <c r="C12" s="51">
        <v>621.6</v>
      </c>
      <c r="D12" s="51"/>
      <c r="E12" s="13">
        <f t="shared" si="0"/>
        <v>0</v>
      </c>
      <c r="F12" s="73">
        <f t="shared" si="1"/>
        <v>0</v>
      </c>
    </row>
    <row r="13" spans="1:6" ht="15.75" customHeight="1">
      <c r="A13" s="27" t="s">
        <v>11</v>
      </c>
      <c r="B13" s="11">
        <v>0</v>
      </c>
      <c r="C13" s="51">
        <v>71</v>
      </c>
      <c r="D13" s="51"/>
      <c r="E13" s="13">
        <f t="shared" si="0"/>
        <v>0</v>
      </c>
      <c r="F13" s="73" t="e">
        <f t="shared" si="1"/>
        <v>#DIV/0!</v>
      </c>
    </row>
    <row r="14" spans="1:6" ht="15.75" customHeight="1">
      <c r="A14" s="15" t="s">
        <v>22</v>
      </c>
      <c r="B14" s="11">
        <v>0</v>
      </c>
      <c r="C14" s="51">
        <v>1020</v>
      </c>
      <c r="D14" s="51"/>
      <c r="E14" s="13">
        <f t="shared" si="0"/>
        <v>0</v>
      </c>
      <c r="F14" s="73" t="e">
        <f t="shared" si="1"/>
        <v>#DIV/0!</v>
      </c>
    </row>
    <row r="15" spans="1:6" ht="15.75" customHeight="1">
      <c r="A15" s="15" t="s">
        <v>123</v>
      </c>
      <c r="B15" s="41" t="s">
        <v>97</v>
      </c>
      <c r="C15" s="41"/>
      <c r="D15" s="11">
        <v>184</v>
      </c>
      <c r="E15" s="13" t="e">
        <f>D15/C15</f>
        <v>#DIV/0!</v>
      </c>
      <c r="F15" s="73" t="e">
        <f>D15/B15</f>
        <v>#VALUE!</v>
      </c>
    </row>
    <row r="16" spans="1:6" ht="15.75" customHeight="1">
      <c r="A16" s="27" t="s">
        <v>12</v>
      </c>
      <c r="B16" s="11">
        <v>257.76</v>
      </c>
      <c r="C16" s="51">
        <v>90111.33</v>
      </c>
      <c r="D16" s="51"/>
      <c r="E16" s="13">
        <f t="shared" si="0"/>
        <v>0</v>
      </c>
      <c r="F16" s="73">
        <f t="shared" si="1"/>
        <v>0</v>
      </c>
    </row>
    <row r="17" spans="1:6" ht="15.75" customHeight="1">
      <c r="A17" s="29" t="s">
        <v>53</v>
      </c>
      <c r="B17" s="11">
        <v>437</v>
      </c>
      <c r="C17" s="51">
        <v>851</v>
      </c>
      <c r="D17" s="51">
        <v>1022</v>
      </c>
      <c r="E17" s="13">
        <f t="shared" si="0"/>
        <v>1.200940070505288</v>
      </c>
      <c r="F17" s="73">
        <f t="shared" si="1"/>
        <v>2.3386727688787183</v>
      </c>
    </row>
    <row r="18" spans="1:6" ht="15.75" customHeight="1">
      <c r="A18" s="15" t="s">
        <v>60</v>
      </c>
      <c r="B18" s="11">
        <v>65</v>
      </c>
      <c r="C18" s="52"/>
      <c r="D18" s="52">
        <v>343</v>
      </c>
      <c r="E18" s="13" t="e">
        <f t="shared" si="0"/>
        <v>#DIV/0!</v>
      </c>
      <c r="F18" s="73">
        <f t="shared" si="1"/>
        <v>5.276923076923077</v>
      </c>
    </row>
    <row r="19" spans="1:6" ht="15.75" customHeight="1">
      <c r="A19" s="29" t="s">
        <v>26</v>
      </c>
      <c r="B19" s="11">
        <v>114.4</v>
      </c>
      <c r="C19" s="51">
        <v>577.75</v>
      </c>
      <c r="D19" s="51">
        <v>1819</v>
      </c>
      <c r="E19" s="13">
        <f t="shared" si="0"/>
        <v>3.1484205971440935</v>
      </c>
      <c r="F19" s="73">
        <f t="shared" si="1"/>
        <v>15.90034965034965</v>
      </c>
    </row>
    <row r="20" spans="1:6" ht="15.75" customHeight="1">
      <c r="A20" s="15" t="s">
        <v>37</v>
      </c>
      <c r="B20" s="11">
        <v>120</v>
      </c>
      <c r="C20" s="51">
        <v>1576</v>
      </c>
      <c r="D20" s="64"/>
      <c r="E20" s="13">
        <f t="shared" si="0"/>
        <v>0</v>
      </c>
      <c r="F20" s="73">
        <f t="shared" si="1"/>
        <v>0</v>
      </c>
    </row>
    <row r="21" spans="1:6" ht="15.75" customHeight="1">
      <c r="A21" s="29" t="s">
        <v>54</v>
      </c>
      <c r="B21" s="11">
        <v>604.21</v>
      </c>
      <c r="C21" s="53"/>
      <c r="D21" s="66"/>
      <c r="E21" s="13" t="e">
        <f t="shared" si="0"/>
        <v>#DIV/0!</v>
      </c>
      <c r="F21" s="73">
        <f t="shared" si="1"/>
        <v>0</v>
      </c>
    </row>
    <row r="22" spans="1:6" ht="15.75" customHeight="1">
      <c r="A22" s="29" t="s">
        <v>44</v>
      </c>
      <c r="B22" s="11">
        <v>1004.08</v>
      </c>
      <c r="C22" s="52"/>
      <c r="D22" s="65"/>
      <c r="E22" s="13" t="e">
        <f t="shared" si="0"/>
        <v>#DIV/0!</v>
      </c>
      <c r="F22" s="73">
        <f t="shared" si="1"/>
        <v>0</v>
      </c>
    </row>
    <row r="23" spans="1:6" ht="15.75" customHeight="1">
      <c r="A23" s="27" t="s">
        <v>13</v>
      </c>
      <c r="B23" s="14"/>
      <c r="C23" s="52">
        <v>-586</v>
      </c>
      <c r="D23" s="52">
        <v>280</v>
      </c>
      <c r="E23" s="13">
        <f t="shared" si="0"/>
        <v>-0.4778156996587031</v>
      </c>
      <c r="F23" s="73" t="e">
        <f t="shared" si="1"/>
        <v>#DIV/0!</v>
      </c>
    </row>
    <row r="24" spans="1:6" ht="15.75" customHeight="1">
      <c r="A24" s="15" t="s">
        <v>104</v>
      </c>
      <c r="B24" s="14"/>
      <c r="C24" s="14">
        <v>143.54</v>
      </c>
      <c r="D24" s="14"/>
      <c r="E24" s="13">
        <f t="shared" si="0"/>
        <v>0</v>
      </c>
      <c r="F24" s="73" t="e">
        <f t="shared" si="1"/>
        <v>#DIV/0!</v>
      </c>
    </row>
    <row r="25" spans="1:6" ht="15.75" customHeight="1">
      <c r="A25" s="15" t="s">
        <v>62</v>
      </c>
      <c r="B25" s="11">
        <v>558</v>
      </c>
      <c r="C25" s="52"/>
      <c r="D25" s="52"/>
      <c r="E25" s="13" t="e">
        <f t="shared" si="0"/>
        <v>#DIV/0!</v>
      </c>
      <c r="F25" s="73">
        <f t="shared" si="1"/>
        <v>0</v>
      </c>
    </row>
    <row r="26" spans="1:6" ht="15.75" customHeight="1">
      <c r="A26" s="15" t="s">
        <v>105</v>
      </c>
      <c r="B26" s="11"/>
      <c r="C26" s="52">
        <v>20</v>
      </c>
      <c r="D26" s="52"/>
      <c r="E26" s="13">
        <f t="shared" si="0"/>
        <v>0</v>
      </c>
      <c r="F26" s="73" t="e">
        <f t="shared" si="1"/>
        <v>#DIV/0!</v>
      </c>
    </row>
    <row r="27" spans="1:6" ht="15.75" customHeight="1">
      <c r="A27" s="15" t="s">
        <v>106</v>
      </c>
      <c r="B27" s="11"/>
      <c r="C27" s="52">
        <v>995.92</v>
      </c>
      <c r="D27" s="52">
        <v>497.96</v>
      </c>
      <c r="E27" s="13">
        <f t="shared" si="0"/>
        <v>0.5</v>
      </c>
      <c r="F27" s="73" t="e">
        <f t="shared" si="1"/>
        <v>#DIV/0!</v>
      </c>
    </row>
    <row r="28" spans="1:6" ht="15.75" customHeight="1">
      <c r="A28" s="15" t="s">
        <v>124</v>
      </c>
      <c r="B28" s="41" t="s">
        <v>97</v>
      </c>
      <c r="C28" s="41"/>
      <c r="D28" s="11">
        <v>45.9</v>
      </c>
      <c r="E28" s="13" t="e">
        <f>D28/C28</f>
        <v>#DIV/0!</v>
      </c>
      <c r="F28" s="73" t="e">
        <f>D28/B28</f>
        <v>#VALUE!</v>
      </c>
    </row>
    <row r="29" spans="1:6" ht="15.75" customHeight="1">
      <c r="A29" s="27" t="s">
        <v>14</v>
      </c>
      <c r="B29" s="11">
        <v>435.2</v>
      </c>
      <c r="C29" s="52">
        <v>1108.9</v>
      </c>
      <c r="D29" s="52">
        <v>8392.5</v>
      </c>
      <c r="E29" s="13">
        <f>D29/C29</f>
        <v>7.568310938768148</v>
      </c>
      <c r="F29" s="73">
        <f>D29/B29</f>
        <v>19.284237132352942</v>
      </c>
    </row>
    <row r="30" spans="1:6" ht="15.75" customHeight="1">
      <c r="A30" s="15" t="s">
        <v>73</v>
      </c>
      <c r="B30" s="11">
        <v>500</v>
      </c>
      <c r="C30" s="52"/>
      <c r="D30" s="52"/>
      <c r="E30" s="13" t="e">
        <f t="shared" si="0"/>
        <v>#DIV/0!</v>
      </c>
      <c r="F30" s="73">
        <f t="shared" si="1"/>
        <v>0</v>
      </c>
    </row>
    <row r="31" spans="1:6" ht="15.75" customHeight="1">
      <c r="A31" s="15" t="s">
        <v>56</v>
      </c>
      <c r="B31" s="19">
        <v>815</v>
      </c>
      <c r="C31" s="52"/>
      <c r="D31" s="52"/>
      <c r="E31" s="13" t="e">
        <f t="shared" si="0"/>
        <v>#DIV/0!</v>
      </c>
      <c r="F31" s="73">
        <f t="shared" si="1"/>
        <v>0</v>
      </c>
    </row>
    <row r="32" spans="1:6" ht="15.75" customHeight="1">
      <c r="A32" s="27" t="s">
        <v>15</v>
      </c>
      <c r="B32" s="7"/>
      <c r="C32" s="67">
        <v>1355.75</v>
      </c>
      <c r="D32" s="11">
        <v>26.37</v>
      </c>
      <c r="E32" s="13">
        <f t="shared" si="0"/>
        <v>0.01945048865941361</v>
      </c>
      <c r="F32" s="73" t="e">
        <f t="shared" si="1"/>
        <v>#DIV/0!</v>
      </c>
    </row>
    <row r="33" spans="1:6" ht="15.75" customHeight="1">
      <c r="A33" s="15" t="s">
        <v>107</v>
      </c>
      <c r="B33" s="68"/>
      <c r="C33" s="11">
        <v>1270</v>
      </c>
      <c r="D33" s="11"/>
      <c r="E33" s="13">
        <f t="shared" si="0"/>
        <v>0</v>
      </c>
      <c r="F33" s="73" t="e">
        <f t="shared" si="1"/>
        <v>#DIV/0!</v>
      </c>
    </row>
    <row r="34" spans="1:6" ht="15.75" customHeight="1">
      <c r="A34" s="15" t="s">
        <v>108</v>
      </c>
      <c r="B34" s="11"/>
      <c r="C34" s="11">
        <v>4200</v>
      </c>
      <c r="D34" s="11"/>
      <c r="E34" s="13">
        <f t="shared" si="0"/>
        <v>0</v>
      </c>
      <c r="F34" s="73" t="e">
        <f t="shared" si="1"/>
        <v>#DIV/0!</v>
      </c>
    </row>
    <row r="35" spans="1:6" ht="15.75" customHeight="1">
      <c r="A35" s="15" t="s">
        <v>109</v>
      </c>
      <c r="B35" s="11"/>
      <c r="C35" s="11">
        <v>13600</v>
      </c>
      <c r="D35" s="11"/>
      <c r="E35" s="13">
        <f t="shared" si="0"/>
        <v>0</v>
      </c>
      <c r="F35" s="73" t="e">
        <f t="shared" si="1"/>
        <v>#DIV/0!</v>
      </c>
    </row>
    <row r="36" spans="1:6" ht="15.75" customHeight="1">
      <c r="A36" s="15" t="s">
        <v>110</v>
      </c>
      <c r="B36" s="11"/>
      <c r="C36" s="11">
        <v>51000</v>
      </c>
      <c r="D36" s="11"/>
      <c r="E36" s="13">
        <f t="shared" si="0"/>
        <v>0</v>
      </c>
      <c r="F36" s="73" t="e">
        <f t="shared" si="1"/>
        <v>#DIV/0!</v>
      </c>
    </row>
    <row r="37" spans="1:6" ht="15.75" customHeight="1">
      <c r="A37" s="15" t="s">
        <v>111</v>
      </c>
      <c r="B37" s="11"/>
      <c r="C37" s="11">
        <v>36346</v>
      </c>
      <c r="D37" s="11"/>
      <c r="E37" s="13">
        <f t="shared" si="0"/>
        <v>0</v>
      </c>
      <c r="F37" s="73" t="e">
        <f t="shared" si="1"/>
        <v>#DIV/0!</v>
      </c>
    </row>
    <row r="38" spans="1:6" ht="15.75" customHeight="1">
      <c r="A38" s="15" t="s">
        <v>112</v>
      </c>
      <c r="B38" s="11"/>
      <c r="C38" s="11">
        <v>23800</v>
      </c>
      <c r="D38" s="11"/>
      <c r="E38" s="13">
        <f t="shared" si="0"/>
        <v>0</v>
      </c>
      <c r="F38" s="73" t="e">
        <f t="shared" si="1"/>
        <v>#DIV/0!</v>
      </c>
    </row>
    <row r="39" spans="1:6" ht="15.75" customHeight="1">
      <c r="A39" s="15" t="s">
        <v>113</v>
      </c>
      <c r="B39" s="11"/>
      <c r="C39" s="11">
        <v>2550</v>
      </c>
      <c r="D39" s="11"/>
      <c r="E39" s="13">
        <f t="shared" si="0"/>
        <v>0</v>
      </c>
      <c r="F39" s="73" t="e">
        <f t="shared" si="1"/>
        <v>#DIV/0!</v>
      </c>
    </row>
    <row r="40" spans="1:6" s="10" customFormat="1" ht="15.75" customHeight="1">
      <c r="A40" s="26" t="s">
        <v>16</v>
      </c>
      <c r="B40" s="9">
        <f>SUM(B41:B64)</f>
        <v>40299.89</v>
      </c>
      <c r="C40" s="50">
        <f>SUM(C41:C64)</f>
        <v>66416.11</v>
      </c>
      <c r="D40" s="50">
        <f>SUM(D41:D64)</f>
        <v>98950.50000000001</v>
      </c>
      <c r="E40" s="16">
        <f aca="true" t="shared" si="2" ref="E40:E78">D40/C40</f>
        <v>1.4898569036939986</v>
      </c>
      <c r="F40" s="74">
        <f aca="true" t="shared" si="3" ref="F40:F78">D40/B40</f>
        <v>2.455354096500016</v>
      </c>
    </row>
    <row r="41" spans="1:6" ht="15.75" customHeight="1">
      <c r="A41" s="15" t="s">
        <v>77</v>
      </c>
      <c r="B41" s="11">
        <v>16445.52</v>
      </c>
      <c r="C41" s="11">
        <v>21837.52</v>
      </c>
      <c r="D41" s="11">
        <v>19885.99</v>
      </c>
      <c r="E41" s="13">
        <f t="shared" si="2"/>
        <v>0.9106340829911089</v>
      </c>
      <c r="F41" s="73">
        <f t="shared" si="3"/>
        <v>1.209204087192135</v>
      </c>
    </row>
    <row r="42" spans="1:6" ht="15.75" customHeight="1">
      <c r="A42" s="15" t="s">
        <v>81</v>
      </c>
      <c r="B42" s="11">
        <v>56.43</v>
      </c>
      <c r="C42" s="11">
        <v>65.91</v>
      </c>
      <c r="D42" s="11">
        <v>79.88</v>
      </c>
      <c r="E42" s="13">
        <f t="shared" si="2"/>
        <v>1.2119556971627978</v>
      </c>
      <c r="F42" s="73">
        <f t="shared" si="3"/>
        <v>1.415559099769626</v>
      </c>
    </row>
    <row r="43" spans="1:6" ht="15.75" customHeight="1">
      <c r="A43" s="15" t="s">
        <v>78</v>
      </c>
      <c r="B43" s="11">
        <v>809.32</v>
      </c>
      <c r="C43" s="11">
        <v>1093.13</v>
      </c>
      <c r="D43" s="11">
        <v>995.48</v>
      </c>
      <c r="E43" s="13">
        <f t="shared" si="2"/>
        <v>0.910669362289938</v>
      </c>
      <c r="F43" s="73">
        <f t="shared" si="3"/>
        <v>1.2300202639252706</v>
      </c>
    </row>
    <row r="44" spans="1:6" ht="15.75" customHeight="1">
      <c r="A44" s="15" t="s">
        <v>79</v>
      </c>
      <c r="B44" s="11">
        <v>911.18</v>
      </c>
      <c r="C44" s="11">
        <v>1210.35</v>
      </c>
      <c r="D44" s="11">
        <v>1103.24</v>
      </c>
      <c r="E44" s="13">
        <f t="shared" si="2"/>
        <v>0.9115049365885901</v>
      </c>
      <c r="F44" s="73">
        <f t="shared" si="3"/>
        <v>1.2107816238284423</v>
      </c>
    </row>
    <row r="45" spans="1:6" ht="15.75" customHeight="1">
      <c r="A45" s="15" t="s">
        <v>80</v>
      </c>
      <c r="B45" s="11">
        <v>911.18</v>
      </c>
      <c r="C45" s="11">
        <v>1210.35</v>
      </c>
      <c r="D45" s="11">
        <v>1103.24</v>
      </c>
      <c r="E45" s="13">
        <f t="shared" si="2"/>
        <v>0.9115049365885901</v>
      </c>
      <c r="F45" s="73">
        <f t="shared" si="3"/>
        <v>1.2107816238284423</v>
      </c>
    </row>
    <row r="46" spans="1:6" ht="15.75" customHeight="1">
      <c r="A46" s="15" t="s">
        <v>18</v>
      </c>
      <c r="B46" s="11">
        <v>2899.59</v>
      </c>
      <c r="C46" s="11">
        <v>4290.53</v>
      </c>
      <c r="D46" s="11">
        <v>5632.36</v>
      </c>
      <c r="E46" s="13">
        <f>D46/C46</f>
        <v>1.3127422486266265</v>
      </c>
      <c r="F46" s="73">
        <f>D46/B46</f>
        <v>1.9424677281960552</v>
      </c>
    </row>
    <row r="47" spans="1:6" ht="15.75" customHeight="1">
      <c r="A47" s="15" t="s">
        <v>19</v>
      </c>
      <c r="B47" s="11"/>
      <c r="C47" s="52"/>
      <c r="D47" s="11">
        <v>315.24</v>
      </c>
      <c r="E47" s="13" t="e">
        <f>D47/C47</f>
        <v>#DIV/0!</v>
      </c>
      <c r="F47" s="73" t="e">
        <f>D47/B47</f>
        <v>#DIV/0!</v>
      </c>
    </row>
    <row r="48" spans="1:6" ht="15.75" customHeight="1">
      <c r="A48" s="15" t="s">
        <v>20</v>
      </c>
      <c r="B48" s="11"/>
      <c r="C48" s="52">
        <v>290.56</v>
      </c>
      <c r="D48" s="11">
        <v>266.35</v>
      </c>
      <c r="E48" s="13">
        <f>D48/C48</f>
        <v>0.9166781387665199</v>
      </c>
      <c r="F48" s="73" t="e">
        <f>D48/B48</f>
        <v>#DIV/0!</v>
      </c>
    </row>
    <row r="49" spans="1:6" ht="15.75" customHeight="1">
      <c r="A49" s="15" t="s">
        <v>21</v>
      </c>
      <c r="B49" s="11"/>
      <c r="C49" s="52">
        <v>3578.86</v>
      </c>
      <c r="D49" s="11">
        <v>6417.25</v>
      </c>
      <c r="E49" s="13">
        <f>D49/C49</f>
        <v>1.7930989197677472</v>
      </c>
      <c r="F49" s="73" t="e">
        <f>D49/B49</f>
        <v>#DIV/0!</v>
      </c>
    </row>
    <row r="50" spans="1:6" ht="15.75" customHeight="1">
      <c r="A50" s="15" t="s">
        <v>22</v>
      </c>
      <c r="B50" s="11"/>
      <c r="C50" s="52">
        <v>128.7</v>
      </c>
      <c r="D50" s="11">
        <v>135.03</v>
      </c>
      <c r="E50" s="13">
        <f>D50/C50</f>
        <v>1.0491841491841494</v>
      </c>
      <c r="F50" s="73" t="e">
        <f>D50/B50</f>
        <v>#DIV/0!</v>
      </c>
    </row>
    <row r="51" spans="1:6" ht="15.75" customHeight="1">
      <c r="A51" s="15" t="s">
        <v>74</v>
      </c>
      <c r="B51" s="11">
        <v>1016.56</v>
      </c>
      <c r="C51" s="52">
        <v>1028.36</v>
      </c>
      <c r="D51" s="52"/>
      <c r="E51" s="13">
        <f t="shared" si="2"/>
        <v>0</v>
      </c>
      <c r="F51" s="73">
        <f t="shared" si="3"/>
        <v>0</v>
      </c>
    </row>
    <row r="52" spans="1:6" ht="15.75" customHeight="1">
      <c r="A52" s="15" t="s">
        <v>24</v>
      </c>
      <c r="B52" s="11"/>
      <c r="C52" s="52">
        <v>270.3</v>
      </c>
      <c r="D52" s="52">
        <v>1484.9</v>
      </c>
      <c r="E52" s="13">
        <f t="shared" si="2"/>
        <v>5.493525712171661</v>
      </c>
      <c r="F52" s="73" t="e">
        <f t="shared" si="3"/>
        <v>#DIV/0!</v>
      </c>
    </row>
    <row r="53" spans="1:6" ht="15.75" customHeight="1">
      <c r="A53" s="15" t="s">
        <v>123</v>
      </c>
      <c r="B53" s="41" t="s">
        <v>97</v>
      </c>
      <c r="C53" s="41"/>
      <c r="D53" s="11">
        <v>2750</v>
      </c>
      <c r="E53" s="13" t="e">
        <f>D53/C53</f>
        <v>#DIV/0!</v>
      </c>
      <c r="F53" s="73" t="e">
        <f t="shared" si="3"/>
        <v>#VALUE!</v>
      </c>
    </row>
    <row r="54" spans="1:6" ht="15.75" customHeight="1">
      <c r="A54" s="15" t="s">
        <v>52</v>
      </c>
      <c r="B54" s="11">
        <v>9567.63</v>
      </c>
      <c r="C54" s="52">
        <v>13403.45</v>
      </c>
      <c r="D54" s="52">
        <v>29559.77</v>
      </c>
      <c r="E54" s="13">
        <f t="shared" si="2"/>
        <v>2.2053851806810933</v>
      </c>
      <c r="F54" s="73">
        <f t="shared" si="3"/>
        <v>3.089560319535768</v>
      </c>
    </row>
    <row r="55" spans="1:6" ht="15.75" customHeight="1">
      <c r="A55" s="15" t="s">
        <v>53</v>
      </c>
      <c r="B55" s="11">
        <v>300</v>
      </c>
      <c r="C55" s="52">
        <v>40</v>
      </c>
      <c r="D55" s="52">
        <v>70</v>
      </c>
      <c r="E55" s="13">
        <f t="shared" si="2"/>
        <v>1.75</v>
      </c>
      <c r="F55" s="73">
        <f t="shared" si="3"/>
        <v>0.23333333333333334</v>
      </c>
    </row>
    <row r="56" spans="1:6" ht="15.75" customHeight="1">
      <c r="A56" s="15" t="s">
        <v>36</v>
      </c>
      <c r="B56" s="11"/>
      <c r="C56" s="52">
        <v>98</v>
      </c>
      <c r="D56" s="52">
        <v>451</v>
      </c>
      <c r="E56" s="13">
        <f t="shared" si="2"/>
        <v>4.6020408163265305</v>
      </c>
      <c r="F56" s="73" t="e">
        <f t="shared" si="3"/>
        <v>#DIV/0!</v>
      </c>
    </row>
    <row r="57" spans="1:6" ht="15.75" customHeight="1">
      <c r="A57" s="15" t="s">
        <v>26</v>
      </c>
      <c r="B57" s="11">
        <v>837.6</v>
      </c>
      <c r="C57" s="11">
        <v>6513.29</v>
      </c>
      <c r="D57" s="11">
        <v>5882.6</v>
      </c>
      <c r="E57" s="13">
        <f t="shared" si="2"/>
        <v>0.9031687518903657</v>
      </c>
      <c r="F57" s="73">
        <f t="shared" si="3"/>
        <v>7.02316141356256</v>
      </c>
    </row>
    <row r="58" spans="1:6" ht="15.75" customHeight="1">
      <c r="A58" s="15" t="s">
        <v>54</v>
      </c>
      <c r="B58" s="11">
        <v>138.45</v>
      </c>
      <c r="C58" s="52">
        <v>781.19</v>
      </c>
      <c r="D58" s="52">
        <v>1212.52</v>
      </c>
      <c r="E58" s="13">
        <f t="shared" si="2"/>
        <v>1.5521448047210025</v>
      </c>
      <c r="F58" s="73">
        <f t="shared" si="3"/>
        <v>8.757818707114483</v>
      </c>
    </row>
    <row r="59" spans="1:6" ht="15.75" customHeight="1">
      <c r="A59" s="15" t="s">
        <v>55</v>
      </c>
      <c r="B59" s="11">
        <v>5142.42</v>
      </c>
      <c r="C59" s="52">
        <v>7708.32</v>
      </c>
      <c r="D59" s="11">
        <v>12492.04</v>
      </c>
      <c r="E59" s="13">
        <f t="shared" si="2"/>
        <v>1.620591776158748</v>
      </c>
      <c r="F59" s="28">
        <f t="shared" si="3"/>
        <v>2.429214260989962</v>
      </c>
    </row>
    <row r="60" spans="1:6" ht="15.75" customHeight="1">
      <c r="A60" s="15" t="s">
        <v>89</v>
      </c>
      <c r="B60" s="11">
        <v>1264.01</v>
      </c>
      <c r="C60" s="52">
        <v>473.99</v>
      </c>
      <c r="D60" s="11">
        <v>3494.19</v>
      </c>
      <c r="E60" s="13">
        <f t="shared" si="2"/>
        <v>7.371864385324585</v>
      </c>
      <c r="F60" s="28">
        <f t="shared" si="3"/>
        <v>2.7643689527772723</v>
      </c>
    </row>
    <row r="61" spans="1:6" ht="15.75" customHeight="1">
      <c r="A61" s="15" t="s">
        <v>63</v>
      </c>
      <c r="B61" s="11"/>
      <c r="C61" s="52"/>
      <c r="D61" s="11">
        <v>160</v>
      </c>
      <c r="E61" s="13" t="e">
        <f>D61/C61</f>
        <v>#DIV/0!</v>
      </c>
      <c r="F61" s="28" t="e">
        <f>D61/B61</f>
        <v>#DIV/0!</v>
      </c>
    </row>
    <row r="62" spans="1:6" ht="15.75" customHeight="1">
      <c r="A62" s="15" t="s">
        <v>106</v>
      </c>
      <c r="B62" s="41" t="s">
        <v>97</v>
      </c>
      <c r="C62" s="41"/>
      <c r="D62" s="11">
        <v>1041</v>
      </c>
      <c r="E62" s="13" t="e">
        <f>D62/C62</f>
        <v>#DIV/0!</v>
      </c>
      <c r="F62" s="28" t="e">
        <f>D62/B62</f>
        <v>#VALUE!</v>
      </c>
    </row>
    <row r="63" spans="1:6" ht="15.75" customHeight="1">
      <c r="A63" s="15" t="s">
        <v>15</v>
      </c>
      <c r="B63" s="41" t="s">
        <v>97</v>
      </c>
      <c r="C63" s="41"/>
      <c r="D63" s="11">
        <v>4418.42</v>
      </c>
      <c r="E63" s="13" t="e">
        <f>D63/C63</f>
        <v>#DIV/0!</v>
      </c>
      <c r="F63" s="28" t="e">
        <f>D63/B63</f>
        <v>#VALUE!</v>
      </c>
    </row>
    <row r="64" spans="1:6" ht="15.75" customHeight="1">
      <c r="A64" s="15" t="s">
        <v>114</v>
      </c>
      <c r="B64" s="11"/>
      <c r="C64" s="11">
        <v>2393.3</v>
      </c>
      <c r="D64" s="11"/>
      <c r="E64" s="13">
        <f>D64/C64</f>
        <v>0</v>
      </c>
      <c r="F64" s="28" t="e">
        <f>D64/B64</f>
        <v>#DIV/0!</v>
      </c>
    </row>
    <row r="65" spans="1:6" s="10" customFormat="1" ht="15.75" customHeight="1">
      <c r="A65" s="26" t="s">
        <v>29</v>
      </c>
      <c r="B65" s="9">
        <f>SUM(B66:B77)</f>
        <v>11557.74</v>
      </c>
      <c r="C65" s="50">
        <f>SUM(C66:C77)</f>
        <v>25818.21</v>
      </c>
      <c r="D65" s="50">
        <f>SUM(D66:D77)</f>
        <v>18936.44</v>
      </c>
      <c r="E65" s="16">
        <f t="shared" si="2"/>
        <v>0.7334528613718766</v>
      </c>
      <c r="F65" s="30">
        <f t="shared" si="3"/>
        <v>1.6384206600944475</v>
      </c>
    </row>
    <row r="66" spans="1:6" ht="15.75" customHeight="1">
      <c r="A66" s="27" t="s">
        <v>6</v>
      </c>
      <c r="B66" s="11">
        <v>8631.31</v>
      </c>
      <c r="C66" s="11">
        <v>9663.64</v>
      </c>
      <c r="D66" s="11">
        <v>9563.43</v>
      </c>
      <c r="E66" s="13">
        <f t="shared" si="2"/>
        <v>0.9896302014561802</v>
      </c>
      <c r="F66" s="28">
        <f t="shared" si="3"/>
        <v>1.107992877095134</v>
      </c>
    </row>
    <row r="67" spans="1:6" ht="15.75" customHeight="1">
      <c r="A67" s="27" t="s">
        <v>17</v>
      </c>
      <c r="B67" s="11">
        <v>12.99</v>
      </c>
      <c r="C67" s="11">
        <v>17.76</v>
      </c>
      <c r="D67" s="11">
        <v>19.76</v>
      </c>
      <c r="E67" s="13">
        <f t="shared" si="2"/>
        <v>1.1126126126126126</v>
      </c>
      <c r="F67" s="28">
        <f t="shared" si="3"/>
        <v>1.5211701308699</v>
      </c>
    </row>
    <row r="68" spans="1:6" ht="15.75" customHeight="1">
      <c r="A68" s="27" t="s">
        <v>7</v>
      </c>
      <c r="B68" s="11">
        <v>463.83</v>
      </c>
      <c r="C68" s="11">
        <v>525.36</v>
      </c>
      <c r="D68" s="11">
        <v>516.8</v>
      </c>
      <c r="E68" s="13">
        <f t="shared" si="2"/>
        <v>0.9837064108420891</v>
      </c>
      <c r="F68" s="28">
        <f t="shared" si="3"/>
        <v>1.1142013237608606</v>
      </c>
    </row>
    <row r="69" spans="1:6" ht="15.75" customHeight="1">
      <c r="A69" s="27" t="s">
        <v>8</v>
      </c>
      <c r="B69" s="11">
        <v>479.4</v>
      </c>
      <c r="C69" s="11">
        <v>537.18</v>
      </c>
      <c r="D69" s="11">
        <v>531.57</v>
      </c>
      <c r="E69" s="13">
        <f t="shared" si="2"/>
        <v>0.9895565732156821</v>
      </c>
      <c r="F69" s="28">
        <f t="shared" si="3"/>
        <v>1.1088235294117648</v>
      </c>
    </row>
    <row r="70" spans="1:6" ht="15.75" customHeight="1">
      <c r="A70" s="27" t="s">
        <v>9</v>
      </c>
      <c r="B70" s="11">
        <v>479.4</v>
      </c>
      <c r="C70" s="11">
        <v>537.18</v>
      </c>
      <c r="D70" s="11">
        <v>531.57</v>
      </c>
      <c r="E70" s="13">
        <f t="shared" si="2"/>
        <v>0.9895565732156821</v>
      </c>
      <c r="F70" s="28">
        <f t="shared" si="3"/>
        <v>1.1088235294117648</v>
      </c>
    </row>
    <row r="71" spans="1:6" ht="15.75" customHeight="1">
      <c r="A71" s="29" t="s">
        <v>52</v>
      </c>
      <c r="B71" s="11"/>
      <c r="C71" s="52"/>
      <c r="D71" s="52">
        <v>5206</v>
      </c>
      <c r="E71" s="13" t="e">
        <f aca="true" t="shared" si="4" ref="E71:E77">D71/C71</f>
        <v>#DIV/0!</v>
      </c>
      <c r="F71" s="28" t="e">
        <f aca="true" t="shared" si="5" ref="F71:F77">D71/B71</f>
        <v>#DIV/0!</v>
      </c>
    </row>
    <row r="72" spans="1:6" ht="15.75" customHeight="1">
      <c r="A72" s="15" t="s">
        <v>26</v>
      </c>
      <c r="B72" s="11">
        <v>425.95</v>
      </c>
      <c r="C72" s="52"/>
      <c r="D72" s="52">
        <v>200.7</v>
      </c>
      <c r="E72" s="13" t="e">
        <f t="shared" si="4"/>
        <v>#DIV/0!</v>
      </c>
      <c r="F72" s="28">
        <f t="shared" si="5"/>
        <v>0.4711820636224909</v>
      </c>
    </row>
    <row r="73" spans="1:6" ht="15.75" customHeight="1">
      <c r="A73" s="15" t="s">
        <v>54</v>
      </c>
      <c r="B73" s="11">
        <v>667.36</v>
      </c>
      <c r="C73" s="52"/>
      <c r="D73" s="52">
        <v>548.73</v>
      </c>
      <c r="E73" s="13" t="e">
        <f t="shared" si="4"/>
        <v>#DIV/0!</v>
      </c>
      <c r="F73" s="28">
        <f t="shared" si="5"/>
        <v>0.822239870534644</v>
      </c>
    </row>
    <row r="74" spans="1:6" ht="15.75" customHeight="1">
      <c r="A74" s="15" t="s">
        <v>62</v>
      </c>
      <c r="B74" s="11">
        <v>331</v>
      </c>
      <c r="C74" s="52"/>
      <c r="D74" s="52"/>
      <c r="E74" s="13" t="e">
        <f t="shared" si="4"/>
        <v>#DIV/0!</v>
      </c>
      <c r="F74" s="28">
        <f t="shared" si="5"/>
        <v>0</v>
      </c>
    </row>
    <row r="75" spans="1:6" ht="15.75" customHeight="1">
      <c r="A75" s="15" t="s">
        <v>106</v>
      </c>
      <c r="B75" s="41" t="s">
        <v>97</v>
      </c>
      <c r="C75" s="41"/>
      <c r="D75" s="11">
        <v>494</v>
      </c>
      <c r="E75" s="13" t="e">
        <f>D75/C75</f>
        <v>#DIV/0!</v>
      </c>
      <c r="F75" s="28" t="e">
        <f>D75/B75</f>
        <v>#VALUE!</v>
      </c>
    </row>
    <row r="76" spans="1:6" ht="15.75" customHeight="1">
      <c r="A76" s="15" t="s">
        <v>14</v>
      </c>
      <c r="B76" s="11">
        <v>66.5</v>
      </c>
      <c r="C76" s="52"/>
      <c r="D76" s="52">
        <v>32</v>
      </c>
      <c r="E76" s="13" t="e">
        <f t="shared" si="4"/>
        <v>#DIV/0!</v>
      </c>
      <c r="F76" s="28">
        <f t="shared" si="5"/>
        <v>0.48120300751879697</v>
      </c>
    </row>
    <row r="77" spans="1:6" ht="15.75" customHeight="1">
      <c r="A77" s="15" t="s">
        <v>15</v>
      </c>
      <c r="B77" s="11"/>
      <c r="C77" s="11">
        <f>15944.21-1407.12</f>
        <v>14537.09</v>
      </c>
      <c r="D77" s="11">
        <v>1291.88</v>
      </c>
      <c r="E77" s="13">
        <f t="shared" si="4"/>
        <v>0.08886785457061902</v>
      </c>
      <c r="F77" s="28" t="e">
        <f t="shared" si="5"/>
        <v>#DIV/0!</v>
      </c>
    </row>
    <row r="78" spans="1:6" s="10" customFormat="1" ht="15.75" customHeight="1">
      <c r="A78" s="26" t="s">
        <v>30</v>
      </c>
      <c r="B78" s="9">
        <f>SUM(B79:B85)</f>
        <v>2579.98</v>
      </c>
      <c r="C78" s="50">
        <f>SUM(C79:C85)</f>
        <v>3793.5</v>
      </c>
      <c r="D78" s="50">
        <f>SUM(D79:D85)</f>
        <v>3193.8299999999995</v>
      </c>
      <c r="E78" s="16">
        <f t="shared" si="2"/>
        <v>0.8419217081850533</v>
      </c>
      <c r="F78" s="30">
        <f t="shared" si="3"/>
        <v>1.237928200993806</v>
      </c>
    </row>
    <row r="79" spans="1:6" ht="15.75" customHeight="1">
      <c r="A79" s="15" t="s">
        <v>77</v>
      </c>
      <c r="B79" s="11">
        <v>2201.48</v>
      </c>
      <c r="C79" s="40">
        <v>2181.84</v>
      </c>
      <c r="D79" s="11">
        <v>2559.87</v>
      </c>
      <c r="E79" s="13">
        <f aca="true" t="shared" si="6" ref="E79:E85">D79/C79</f>
        <v>1.173262017379826</v>
      </c>
      <c r="F79" s="28">
        <f aca="true" t="shared" si="7" ref="F79:F85">D79/B79</f>
        <v>1.162795028798808</v>
      </c>
    </row>
    <row r="80" spans="1:6" ht="15.75" customHeight="1">
      <c r="A80" s="15" t="s">
        <v>81</v>
      </c>
      <c r="B80" s="11">
        <v>8.18</v>
      </c>
      <c r="C80" s="11">
        <v>10.96</v>
      </c>
      <c r="D80" s="11">
        <v>11.05</v>
      </c>
      <c r="E80" s="13">
        <f t="shared" si="6"/>
        <v>1.0082116788321167</v>
      </c>
      <c r="F80" s="28">
        <f t="shared" si="7"/>
        <v>1.3508557457212715</v>
      </c>
    </row>
    <row r="81" spans="1:6" ht="15.75" customHeight="1">
      <c r="A81" s="15" t="s">
        <v>78</v>
      </c>
      <c r="B81" s="11">
        <v>124.6</v>
      </c>
      <c r="C81" s="11">
        <v>122.62</v>
      </c>
      <c r="D81" s="11">
        <v>140.47</v>
      </c>
      <c r="E81" s="13">
        <f t="shared" si="6"/>
        <v>1.1455716848801174</v>
      </c>
      <c r="F81" s="28">
        <f t="shared" si="7"/>
        <v>1.1273675762439808</v>
      </c>
    </row>
    <row r="82" spans="1:6" ht="15.75" customHeight="1">
      <c r="A82" s="15" t="s">
        <v>79</v>
      </c>
      <c r="B82" s="11">
        <v>122.86</v>
      </c>
      <c r="C82" s="11">
        <v>121.87</v>
      </c>
      <c r="D82" s="11">
        <v>142.72</v>
      </c>
      <c r="E82" s="13">
        <f t="shared" si="6"/>
        <v>1.171083941905309</v>
      </c>
      <c r="F82" s="28">
        <f t="shared" si="7"/>
        <v>1.1616474035487547</v>
      </c>
    </row>
    <row r="83" spans="1:6" ht="15.75" customHeight="1">
      <c r="A83" s="15" t="s">
        <v>80</v>
      </c>
      <c r="B83" s="11">
        <v>122.86</v>
      </c>
      <c r="C83" s="11">
        <v>121.87</v>
      </c>
      <c r="D83" s="11">
        <v>142.72</v>
      </c>
      <c r="E83" s="13">
        <f t="shared" si="6"/>
        <v>1.171083941905309</v>
      </c>
      <c r="F83" s="28">
        <f t="shared" si="7"/>
        <v>1.1616474035487547</v>
      </c>
    </row>
    <row r="84" spans="1:6" ht="15.75" customHeight="1">
      <c r="A84" s="15" t="s">
        <v>36</v>
      </c>
      <c r="B84" s="11"/>
      <c r="C84" s="11">
        <v>99</v>
      </c>
      <c r="D84" s="11">
        <v>98</v>
      </c>
      <c r="E84" s="13">
        <f t="shared" si="6"/>
        <v>0.98989898989899</v>
      </c>
      <c r="F84" s="28" t="e">
        <f t="shared" si="7"/>
        <v>#DIV/0!</v>
      </c>
    </row>
    <row r="85" spans="1:6" ht="15.75" customHeight="1">
      <c r="A85" s="15" t="s">
        <v>26</v>
      </c>
      <c r="B85" s="11"/>
      <c r="C85" s="11">
        <v>1135.34</v>
      </c>
      <c r="D85" s="11">
        <v>99</v>
      </c>
      <c r="E85" s="13">
        <f t="shared" si="6"/>
        <v>0.08719854845244597</v>
      </c>
      <c r="F85" s="28" t="e">
        <f t="shared" si="7"/>
        <v>#DIV/0!</v>
      </c>
    </row>
    <row r="86" spans="1:6" s="10" customFormat="1" ht="15.75" customHeight="1">
      <c r="A86" s="26" t="s">
        <v>31</v>
      </c>
      <c r="B86" s="9">
        <f>SUM(B87:B99)</f>
        <v>10270.34</v>
      </c>
      <c r="C86" s="54">
        <f>SUM(C87:C99)</f>
        <v>11113.03</v>
      </c>
      <c r="D86" s="54">
        <f>SUM(D87:D99)</f>
        <v>12806.059999999998</v>
      </c>
      <c r="E86" s="16">
        <f>D86/C86</f>
        <v>1.152346389778485</v>
      </c>
      <c r="F86" s="30">
        <f>D86/B86</f>
        <v>1.2468973763283395</v>
      </c>
    </row>
    <row r="87" spans="1:6" ht="15.75" customHeight="1">
      <c r="A87" s="15" t="s">
        <v>77</v>
      </c>
      <c r="B87" s="11">
        <v>7913.48</v>
      </c>
      <c r="C87" s="11">
        <v>8231.07</v>
      </c>
      <c r="D87" s="11">
        <v>8819.98</v>
      </c>
      <c r="E87" s="13">
        <f aca="true" t="shared" si="8" ref="E87:E96">D87/C87</f>
        <v>1.0715471986023688</v>
      </c>
      <c r="F87" s="28">
        <f aca="true" t="shared" si="9" ref="F87:F96">D87/B87</f>
        <v>1.1145513731000773</v>
      </c>
    </row>
    <row r="88" spans="1:6" ht="15.75" customHeight="1">
      <c r="A88" s="15" t="s">
        <v>98</v>
      </c>
      <c r="B88" s="11">
        <v>2.22</v>
      </c>
      <c r="C88" s="11">
        <v>414.62</v>
      </c>
      <c r="D88" s="11">
        <v>421.96</v>
      </c>
      <c r="E88" s="13">
        <f t="shared" si="8"/>
        <v>1.0177029569244127</v>
      </c>
      <c r="F88" s="28">
        <f t="shared" si="9"/>
        <v>190.07207207207205</v>
      </c>
    </row>
    <row r="89" spans="1:6" ht="15.75" customHeight="1">
      <c r="A89" s="15" t="s">
        <v>78</v>
      </c>
      <c r="B89" s="11">
        <v>388.1</v>
      </c>
      <c r="C89" s="11">
        <v>440.56</v>
      </c>
      <c r="D89" s="11">
        <v>469.31</v>
      </c>
      <c r="E89" s="13">
        <f t="shared" si="8"/>
        <v>1.0652578536408208</v>
      </c>
      <c r="F89" s="28">
        <f t="shared" si="9"/>
        <v>1.2092501932491626</v>
      </c>
    </row>
    <row r="90" spans="1:6" ht="15.75" customHeight="1">
      <c r="A90" s="15" t="s">
        <v>79</v>
      </c>
      <c r="B90" s="11">
        <v>425.2</v>
      </c>
      <c r="C90" s="11">
        <v>440.56</v>
      </c>
      <c r="D90" s="11">
        <v>469.31</v>
      </c>
      <c r="E90" s="13">
        <f t="shared" si="8"/>
        <v>1.0652578536408208</v>
      </c>
      <c r="F90" s="28">
        <f t="shared" si="9"/>
        <v>1.1037394167450612</v>
      </c>
    </row>
    <row r="91" spans="1:6" ht="15.75" customHeight="1">
      <c r="A91" s="15" t="s">
        <v>80</v>
      </c>
      <c r="B91" s="11">
        <v>425.2</v>
      </c>
      <c r="C91" s="52"/>
      <c r="D91" s="52"/>
      <c r="E91" s="13" t="e">
        <f t="shared" si="8"/>
        <v>#DIV/0!</v>
      </c>
      <c r="F91" s="28">
        <f t="shared" si="9"/>
        <v>0</v>
      </c>
    </row>
    <row r="92" spans="1:6" ht="15.75" customHeight="1">
      <c r="A92" s="15" t="s">
        <v>57</v>
      </c>
      <c r="B92" s="11">
        <v>170</v>
      </c>
      <c r="C92" s="52"/>
      <c r="D92" s="52"/>
      <c r="E92" s="13" t="e">
        <f t="shared" si="8"/>
        <v>#DIV/0!</v>
      </c>
      <c r="F92" s="28">
        <f t="shared" si="9"/>
        <v>0</v>
      </c>
    </row>
    <row r="93" spans="1:6" ht="15.75" customHeight="1">
      <c r="A93" s="15" t="s">
        <v>12</v>
      </c>
      <c r="B93" s="11"/>
      <c r="C93" s="11">
        <v>350</v>
      </c>
      <c r="D93" s="11"/>
      <c r="E93" s="13">
        <f t="shared" si="8"/>
        <v>0</v>
      </c>
      <c r="F93" s="28" t="e">
        <f t="shared" si="9"/>
        <v>#DIV/0!</v>
      </c>
    </row>
    <row r="94" spans="1:6" ht="15.75" customHeight="1">
      <c r="A94" s="15" t="s">
        <v>53</v>
      </c>
      <c r="B94" s="11">
        <v>40</v>
      </c>
      <c r="C94" s="52"/>
      <c r="D94" s="52"/>
      <c r="E94" s="13" t="e">
        <f t="shared" si="8"/>
        <v>#DIV/0!</v>
      </c>
      <c r="F94" s="28">
        <f t="shared" si="9"/>
        <v>0</v>
      </c>
    </row>
    <row r="95" spans="1:6" ht="15.75" customHeight="1">
      <c r="A95" s="15" t="s">
        <v>26</v>
      </c>
      <c r="B95" s="11">
        <v>25</v>
      </c>
      <c r="C95" s="52">
        <v>712.7</v>
      </c>
      <c r="D95" s="52"/>
      <c r="E95" s="13">
        <f t="shared" si="8"/>
        <v>0</v>
      </c>
      <c r="F95" s="28">
        <f t="shared" si="9"/>
        <v>0</v>
      </c>
    </row>
    <row r="96" spans="1:6" ht="15.75" customHeight="1">
      <c r="A96" s="15" t="s">
        <v>54</v>
      </c>
      <c r="B96" s="11">
        <v>60.21</v>
      </c>
      <c r="C96" s="52">
        <v>176.52</v>
      </c>
      <c r="D96" s="52"/>
      <c r="E96" s="13">
        <f t="shared" si="8"/>
        <v>0</v>
      </c>
      <c r="F96" s="28">
        <f t="shared" si="9"/>
        <v>0</v>
      </c>
    </row>
    <row r="97" spans="1:6" ht="15.75" customHeight="1">
      <c r="A97" s="15" t="s">
        <v>106</v>
      </c>
      <c r="B97" s="11"/>
      <c r="C97" s="11">
        <v>347</v>
      </c>
      <c r="D97" s="11">
        <v>347</v>
      </c>
      <c r="E97" s="13">
        <f>D97/C97</f>
        <v>1</v>
      </c>
      <c r="F97" s="28" t="e">
        <f>D97/B97</f>
        <v>#DIV/0!</v>
      </c>
    </row>
    <row r="98" spans="1:6" ht="15.75" customHeight="1">
      <c r="A98" s="15" t="s">
        <v>14</v>
      </c>
      <c r="B98" s="11">
        <v>820.93</v>
      </c>
      <c r="C98" s="51"/>
      <c r="D98" s="51">
        <v>109.2</v>
      </c>
      <c r="E98" s="13" t="e">
        <f>D98/C98</f>
        <v>#DIV/0!</v>
      </c>
      <c r="F98" s="28">
        <f>D98/B98</f>
        <v>0.13301986771101068</v>
      </c>
    </row>
    <row r="99" spans="1:6" ht="15.75" customHeight="1">
      <c r="A99" s="15" t="s">
        <v>15</v>
      </c>
      <c r="B99" s="41" t="s">
        <v>97</v>
      </c>
      <c r="C99" s="58"/>
      <c r="D99" s="12">
        <v>2169.3</v>
      </c>
      <c r="E99" s="13" t="e">
        <f>D99/C99</f>
        <v>#DIV/0!</v>
      </c>
      <c r="F99" s="28" t="e">
        <f>D99/B99</f>
        <v>#VALUE!</v>
      </c>
    </row>
    <row r="100" spans="1:6" s="10" customFormat="1" ht="15.75" customHeight="1">
      <c r="A100" s="26" t="s">
        <v>32</v>
      </c>
      <c r="B100" s="9">
        <f>SUM(B101:B117)</f>
        <v>865.0299999999988</v>
      </c>
      <c r="C100" s="50">
        <f>SUM(C101:C117)</f>
        <v>119410.88</v>
      </c>
      <c r="D100" s="50">
        <f>SUM(D101:D117)</f>
        <v>32009.17</v>
      </c>
      <c r="E100" s="60">
        <f>D100/C100</f>
        <v>0.2680590746839819</v>
      </c>
      <c r="F100" s="61">
        <f>D100/B100</f>
        <v>37.00353744956827</v>
      </c>
    </row>
    <row r="101" spans="1:6" ht="15.75" customHeight="1">
      <c r="A101" s="27" t="s">
        <v>6</v>
      </c>
      <c r="B101" s="11">
        <v>11776.46</v>
      </c>
      <c r="C101" s="11">
        <v>12779.32</v>
      </c>
      <c r="D101" s="11">
        <v>12064.42</v>
      </c>
      <c r="E101" s="13">
        <f aca="true" t="shared" si="10" ref="E101:E110">D101/C101</f>
        <v>0.9440580562972052</v>
      </c>
      <c r="F101" s="28">
        <f aca="true" t="shared" si="11" ref="F101:F110">D101/B101</f>
        <v>1.0244521698371158</v>
      </c>
    </row>
    <row r="102" spans="1:6" ht="15.75" customHeight="1">
      <c r="A102" s="27" t="s">
        <v>17</v>
      </c>
      <c r="B102" s="11">
        <v>47.19</v>
      </c>
      <c r="C102" s="11">
        <v>49.45</v>
      </c>
      <c r="D102" s="11">
        <v>46.24</v>
      </c>
      <c r="E102" s="13">
        <f t="shared" si="10"/>
        <v>0.9350859453993933</v>
      </c>
      <c r="F102" s="28">
        <f t="shared" si="11"/>
        <v>0.9798686162322526</v>
      </c>
    </row>
    <row r="103" spans="1:6" ht="15.75" customHeight="1">
      <c r="A103" s="27" t="s">
        <v>7</v>
      </c>
      <c r="B103" s="11">
        <v>603.58</v>
      </c>
      <c r="C103" s="11">
        <v>653.37</v>
      </c>
      <c r="D103" s="11">
        <v>620.2</v>
      </c>
      <c r="E103" s="13">
        <f t="shared" si="10"/>
        <v>0.9492324410364725</v>
      </c>
      <c r="F103" s="28">
        <f t="shared" si="11"/>
        <v>1.027535703634978</v>
      </c>
    </row>
    <row r="104" spans="1:6" ht="15.75" customHeight="1">
      <c r="A104" s="27" t="s">
        <v>8</v>
      </c>
      <c r="B104" s="11">
        <v>654.06</v>
      </c>
      <c r="C104" s="11">
        <v>709.59</v>
      </c>
      <c r="D104" s="11">
        <v>670.06</v>
      </c>
      <c r="E104" s="13">
        <f t="shared" si="10"/>
        <v>0.9442917741230851</v>
      </c>
      <c r="F104" s="28">
        <f t="shared" si="11"/>
        <v>1.024462587530196</v>
      </c>
    </row>
    <row r="105" spans="1:6" ht="15.75" customHeight="1">
      <c r="A105" s="27" t="s">
        <v>9</v>
      </c>
      <c r="B105" s="11">
        <v>654.06</v>
      </c>
      <c r="C105" s="11">
        <v>709.59</v>
      </c>
      <c r="D105" s="11">
        <v>670.06</v>
      </c>
      <c r="E105" s="13">
        <f t="shared" si="10"/>
        <v>0.9442917741230851</v>
      </c>
      <c r="F105" s="28">
        <f t="shared" si="11"/>
        <v>1.024462587530196</v>
      </c>
    </row>
    <row r="106" spans="1:6" ht="15.75" customHeight="1">
      <c r="A106" s="29" t="s">
        <v>57</v>
      </c>
      <c r="B106" s="11">
        <v>570</v>
      </c>
      <c r="C106" s="11">
        <v>134.1</v>
      </c>
      <c r="D106" s="11"/>
      <c r="E106" s="13">
        <f t="shared" si="10"/>
        <v>0</v>
      </c>
      <c r="F106" s="28">
        <f t="shared" si="11"/>
        <v>0</v>
      </c>
    </row>
    <row r="107" spans="1:6" ht="15.75" customHeight="1">
      <c r="A107" s="27" t="s">
        <v>23</v>
      </c>
      <c r="B107" s="11">
        <v>0</v>
      </c>
      <c r="C107" s="11">
        <v>40</v>
      </c>
      <c r="D107" s="11"/>
      <c r="E107" s="13">
        <f t="shared" si="10"/>
        <v>0</v>
      </c>
      <c r="F107" s="28" t="e">
        <f t="shared" si="11"/>
        <v>#DIV/0!</v>
      </c>
    </row>
    <row r="108" spans="1:6" ht="15.75" customHeight="1">
      <c r="A108" s="29" t="s">
        <v>24</v>
      </c>
      <c r="B108" s="11">
        <v>4164.34</v>
      </c>
      <c r="C108" s="52"/>
      <c r="D108" s="52"/>
      <c r="E108" s="13" t="e">
        <f t="shared" si="10"/>
        <v>#DIV/0!</v>
      </c>
      <c r="F108" s="28">
        <f t="shared" si="11"/>
        <v>0</v>
      </c>
    </row>
    <row r="109" spans="1:6" ht="15.75" customHeight="1">
      <c r="A109" s="27" t="s">
        <v>12</v>
      </c>
      <c r="B109" s="11">
        <v>420</v>
      </c>
      <c r="C109" s="52">
        <v>330</v>
      </c>
      <c r="D109" s="52"/>
      <c r="E109" s="13">
        <f t="shared" si="10"/>
        <v>0</v>
      </c>
      <c r="F109" s="28">
        <f t="shared" si="11"/>
        <v>0</v>
      </c>
    </row>
    <row r="110" spans="1:6" ht="15.75" customHeight="1">
      <c r="A110" s="29" t="s">
        <v>60</v>
      </c>
      <c r="B110" s="11">
        <v>198</v>
      </c>
      <c r="C110" s="52">
        <v>978</v>
      </c>
      <c r="D110" s="52">
        <v>30</v>
      </c>
      <c r="E110" s="13">
        <f t="shared" si="10"/>
        <v>0.03067484662576687</v>
      </c>
      <c r="F110" s="28">
        <f t="shared" si="11"/>
        <v>0.15151515151515152</v>
      </c>
    </row>
    <row r="111" spans="1:6" ht="15.75" customHeight="1">
      <c r="A111" s="27" t="s">
        <v>26</v>
      </c>
      <c r="B111" s="11">
        <v>572.5</v>
      </c>
      <c r="C111" s="52">
        <v>1609</v>
      </c>
      <c r="D111" s="52"/>
      <c r="E111" s="13">
        <f>D111/C111</f>
        <v>0</v>
      </c>
      <c r="F111" s="28">
        <f>D111/B111</f>
        <v>0</v>
      </c>
    </row>
    <row r="112" spans="1:6" ht="15.75" customHeight="1">
      <c r="A112" s="27" t="s">
        <v>33</v>
      </c>
      <c r="B112" s="11">
        <v>142.34</v>
      </c>
      <c r="C112" s="52"/>
      <c r="D112" s="52">
        <v>70.64</v>
      </c>
      <c r="E112" s="13" t="e">
        <f aca="true" t="shared" si="12" ref="E112:E117">D112/C112</f>
        <v>#DIV/0!</v>
      </c>
      <c r="F112" s="28">
        <f aca="true" t="shared" si="13" ref="F112:F117">D112/B112</f>
        <v>0.49627652100604186</v>
      </c>
    </row>
    <row r="113" spans="1:6" ht="15.75" customHeight="1">
      <c r="A113" s="15" t="s">
        <v>62</v>
      </c>
      <c r="B113" s="11">
        <v>955</v>
      </c>
      <c r="C113" s="52">
        <v>739</v>
      </c>
      <c r="D113" s="52"/>
      <c r="E113" s="13">
        <f t="shared" si="12"/>
        <v>0</v>
      </c>
      <c r="F113" s="28">
        <f t="shared" si="13"/>
        <v>0</v>
      </c>
    </row>
    <row r="114" spans="1:6" ht="15.75" customHeight="1">
      <c r="A114" s="29" t="s">
        <v>14</v>
      </c>
      <c r="B114" s="11">
        <v>96.5</v>
      </c>
      <c r="C114" s="52">
        <v>679.46</v>
      </c>
      <c r="D114" s="52">
        <v>508.4</v>
      </c>
      <c r="E114" s="13">
        <f t="shared" si="12"/>
        <v>0.7482412504047331</v>
      </c>
      <c r="F114" s="28">
        <f t="shared" si="13"/>
        <v>5.268393782383419</v>
      </c>
    </row>
    <row r="115" spans="1:6" ht="15.75" customHeight="1">
      <c r="A115" s="15" t="s">
        <v>125</v>
      </c>
      <c r="B115" s="41" t="s">
        <v>97</v>
      </c>
      <c r="C115" s="41"/>
      <c r="D115" s="11">
        <v>17329.15</v>
      </c>
      <c r="E115" s="13" t="e">
        <f>D115/C115</f>
        <v>#DIV/0!</v>
      </c>
      <c r="F115" s="28" t="e">
        <f>D115/B115</f>
        <v>#VALUE!</v>
      </c>
    </row>
    <row r="116" spans="1:6" ht="15.75" customHeight="1">
      <c r="A116" s="15" t="s">
        <v>90</v>
      </c>
      <c r="B116" s="14"/>
      <c r="C116" s="52">
        <v>100000</v>
      </c>
      <c r="D116" s="52"/>
      <c r="E116" s="13">
        <f t="shared" si="12"/>
        <v>0</v>
      </c>
      <c r="F116" s="28" t="e">
        <f t="shared" si="13"/>
        <v>#DIV/0!</v>
      </c>
    </row>
    <row r="117" spans="1:6" ht="15.75" customHeight="1">
      <c r="A117" s="27" t="s">
        <v>65</v>
      </c>
      <c r="B117" s="11">
        <v>-19989</v>
      </c>
      <c r="C117" s="52"/>
      <c r="D117" s="52"/>
      <c r="E117" s="13" t="e">
        <f t="shared" si="12"/>
        <v>#DIV/0!</v>
      </c>
      <c r="F117" s="28">
        <f t="shared" si="13"/>
        <v>0</v>
      </c>
    </row>
    <row r="118" spans="1:6" s="10" customFormat="1" ht="15.75" customHeight="1">
      <c r="A118" s="26" t="s">
        <v>96</v>
      </c>
      <c r="B118" s="9">
        <f>SUM(B119:B141)</f>
        <v>111303.12000000001</v>
      </c>
      <c r="C118" s="50">
        <f>SUM(C119:C141)</f>
        <v>410149.82999999996</v>
      </c>
      <c r="D118" s="50">
        <f>SUM(D119:D141)</f>
        <v>255332.39999999997</v>
      </c>
      <c r="E118" s="60">
        <f>D118/C118</f>
        <v>0.6225344528364183</v>
      </c>
      <c r="F118" s="61">
        <f>D118/B118</f>
        <v>2.2940273372390636</v>
      </c>
    </row>
    <row r="119" spans="1:6" ht="15.75" customHeight="1">
      <c r="A119" s="27" t="s">
        <v>6</v>
      </c>
      <c r="B119" s="11">
        <v>5118.77</v>
      </c>
      <c r="C119" s="11">
        <v>5870.77</v>
      </c>
      <c r="D119" s="11">
        <v>5062.5</v>
      </c>
      <c r="E119" s="13">
        <f aca="true" t="shared" si="14" ref="E119:E141">D119/C119</f>
        <v>0.8623230002197326</v>
      </c>
      <c r="F119" s="28">
        <f aca="true" t="shared" si="15" ref="F119:F141">D119/B119</f>
        <v>0.9890071247584868</v>
      </c>
    </row>
    <row r="120" spans="1:6" ht="15.75" customHeight="1">
      <c r="A120" s="27" t="s">
        <v>17</v>
      </c>
      <c r="B120" s="11">
        <v>15.7</v>
      </c>
      <c r="C120" s="11">
        <v>13.3</v>
      </c>
      <c r="D120" s="11">
        <v>11.54</v>
      </c>
      <c r="E120" s="13">
        <f t="shared" si="14"/>
        <v>0.8676691729323307</v>
      </c>
      <c r="F120" s="28">
        <f t="shared" si="15"/>
        <v>0.7350318471337579</v>
      </c>
    </row>
    <row r="121" spans="1:6" ht="15.75" customHeight="1">
      <c r="A121" s="27" t="s">
        <v>7</v>
      </c>
      <c r="B121" s="11">
        <v>303.04</v>
      </c>
      <c r="C121" s="11">
        <v>342.38</v>
      </c>
      <c r="D121" s="11">
        <v>299.89</v>
      </c>
      <c r="E121" s="13">
        <f t="shared" si="14"/>
        <v>0.8758981248904726</v>
      </c>
      <c r="F121" s="28">
        <f t="shared" si="15"/>
        <v>0.9896053326293558</v>
      </c>
    </row>
    <row r="122" spans="1:6" ht="15.75" customHeight="1">
      <c r="A122" s="27" t="s">
        <v>8</v>
      </c>
      <c r="B122" s="11">
        <v>286.19</v>
      </c>
      <c r="C122" s="11">
        <v>327.72</v>
      </c>
      <c r="D122" s="11">
        <v>282.85</v>
      </c>
      <c r="E122" s="13">
        <f t="shared" si="14"/>
        <v>0.8630843402904919</v>
      </c>
      <c r="F122" s="28">
        <f t="shared" si="15"/>
        <v>0.9883294314965583</v>
      </c>
    </row>
    <row r="123" spans="1:6" ht="15.75" customHeight="1">
      <c r="A123" s="27" t="s">
        <v>9</v>
      </c>
      <c r="B123" s="11">
        <v>286.19</v>
      </c>
      <c r="C123" s="11">
        <v>327.72</v>
      </c>
      <c r="D123" s="11">
        <v>282.85</v>
      </c>
      <c r="E123" s="13">
        <f t="shared" si="14"/>
        <v>0.8630843402904919</v>
      </c>
      <c r="F123" s="28">
        <f t="shared" si="15"/>
        <v>0.9883294314965583</v>
      </c>
    </row>
    <row r="124" spans="1:6" ht="15.75" customHeight="1">
      <c r="A124" s="27" t="s">
        <v>18</v>
      </c>
      <c r="B124" s="11">
        <v>12996.99</v>
      </c>
      <c r="C124" s="11">
        <v>16534.43</v>
      </c>
      <c r="D124" s="11">
        <v>16217.06</v>
      </c>
      <c r="E124" s="13">
        <f t="shared" si="14"/>
        <v>0.9808055070540683</v>
      </c>
      <c r="F124" s="28">
        <f t="shared" si="15"/>
        <v>1.2477550571324592</v>
      </c>
    </row>
    <row r="125" spans="1:6" ht="15.75" customHeight="1">
      <c r="A125" s="15" t="s">
        <v>20</v>
      </c>
      <c r="B125" s="11">
        <v>181.65</v>
      </c>
      <c r="C125" s="52"/>
      <c r="D125" s="52"/>
      <c r="E125" s="13" t="e">
        <f t="shared" si="14"/>
        <v>#DIV/0!</v>
      </c>
      <c r="F125" s="28">
        <f t="shared" si="15"/>
        <v>0</v>
      </c>
    </row>
    <row r="126" spans="1:6" ht="15.75" customHeight="1">
      <c r="A126" s="15" t="s">
        <v>99</v>
      </c>
      <c r="B126" s="11">
        <v>17186.88</v>
      </c>
      <c r="C126" s="52"/>
      <c r="D126" s="52"/>
      <c r="E126" s="13" t="e">
        <f t="shared" si="14"/>
        <v>#DIV/0!</v>
      </c>
      <c r="F126" s="28">
        <f t="shared" si="15"/>
        <v>0</v>
      </c>
    </row>
    <row r="127" spans="1:6" ht="15.75" customHeight="1">
      <c r="A127" s="27" t="s">
        <v>12</v>
      </c>
      <c r="B127" s="11">
        <v>6596.28</v>
      </c>
      <c r="C127" s="11">
        <v>44404.74</v>
      </c>
      <c r="D127" s="11">
        <v>117238.97</v>
      </c>
      <c r="E127" s="13">
        <f t="shared" si="14"/>
        <v>2.6402354793654914</v>
      </c>
      <c r="F127" s="28">
        <f t="shared" si="15"/>
        <v>17.773498092864465</v>
      </c>
    </row>
    <row r="128" spans="1:6" ht="15.75" customHeight="1">
      <c r="A128" s="27" t="s">
        <v>25</v>
      </c>
      <c r="B128" s="14"/>
      <c r="C128" s="11">
        <v>184</v>
      </c>
      <c r="D128" s="11"/>
      <c r="E128" s="13">
        <f t="shared" si="14"/>
        <v>0</v>
      </c>
      <c r="F128" s="28" t="e">
        <f t="shared" si="15"/>
        <v>#DIV/0!</v>
      </c>
    </row>
    <row r="129" spans="1:6" ht="15.75" customHeight="1">
      <c r="A129" s="15" t="s">
        <v>26</v>
      </c>
      <c r="B129" s="11">
        <v>71</v>
      </c>
      <c r="C129" s="52">
        <v>62.55</v>
      </c>
      <c r="D129" s="11">
        <v>1011</v>
      </c>
      <c r="E129" s="13">
        <f t="shared" si="14"/>
        <v>16.163069544364507</v>
      </c>
      <c r="F129" s="28">
        <f t="shared" si="15"/>
        <v>14.23943661971831</v>
      </c>
    </row>
    <row r="130" spans="1:6" ht="15.75" customHeight="1">
      <c r="A130" s="15" t="s">
        <v>44</v>
      </c>
      <c r="B130" s="11">
        <v>333.08</v>
      </c>
      <c r="C130" s="52">
        <v>303.08</v>
      </c>
      <c r="D130" s="52"/>
      <c r="E130" s="13">
        <f t="shared" si="14"/>
        <v>0</v>
      </c>
      <c r="F130" s="28">
        <f t="shared" si="15"/>
        <v>0</v>
      </c>
    </row>
    <row r="131" spans="1:6" ht="15.75" customHeight="1">
      <c r="A131" s="15" t="s">
        <v>115</v>
      </c>
      <c r="B131" s="11">
        <v>0</v>
      </c>
      <c r="C131" s="11">
        <v>561</v>
      </c>
      <c r="D131" s="11"/>
      <c r="E131" s="13">
        <f t="shared" si="14"/>
        <v>0</v>
      </c>
      <c r="F131" s="28" t="e">
        <f t="shared" si="15"/>
        <v>#DIV/0!</v>
      </c>
    </row>
    <row r="132" spans="1:6" ht="15.75" customHeight="1">
      <c r="A132" s="15" t="s">
        <v>126</v>
      </c>
      <c r="B132" s="11"/>
      <c r="C132" s="52">
        <v>55500.79</v>
      </c>
      <c r="D132" s="11">
        <v>40501.74</v>
      </c>
      <c r="E132" s="13">
        <f t="shared" si="14"/>
        <v>0.7297506936387752</v>
      </c>
      <c r="F132" s="28" t="e">
        <f t="shared" si="15"/>
        <v>#DIV/0!</v>
      </c>
    </row>
    <row r="133" spans="1:6" ht="15.75" customHeight="1">
      <c r="A133" s="29" t="s">
        <v>14</v>
      </c>
      <c r="B133" s="11">
        <v>100</v>
      </c>
      <c r="C133" s="52">
        <v>316</v>
      </c>
      <c r="D133" s="52">
        <v>320</v>
      </c>
      <c r="E133" s="13">
        <f t="shared" si="14"/>
        <v>1.0126582278481013</v>
      </c>
      <c r="F133" s="28">
        <f t="shared" si="15"/>
        <v>3.2</v>
      </c>
    </row>
    <row r="134" spans="1:6" ht="15.75" customHeight="1">
      <c r="A134" s="29" t="s">
        <v>64</v>
      </c>
      <c r="B134" s="11">
        <v>3552.82</v>
      </c>
      <c r="C134" s="52">
        <v>44.84</v>
      </c>
      <c r="D134" s="52"/>
      <c r="E134" s="13">
        <f t="shared" si="14"/>
        <v>0</v>
      </c>
      <c r="F134" s="28">
        <f t="shared" si="15"/>
        <v>0</v>
      </c>
    </row>
    <row r="135" spans="1:6" ht="15.75" customHeight="1">
      <c r="A135" s="15" t="s">
        <v>56</v>
      </c>
      <c r="B135" s="11">
        <f>9943-1080</f>
        <v>8863</v>
      </c>
      <c r="C135" s="55"/>
      <c r="D135" s="55"/>
      <c r="E135" s="13" t="e">
        <f t="shared" si="14"/>
        <v>#DIV/0!</v>
      </c>
      <c r="F135" s="28">
        <f t="shared" si="15"/>
        <v>0</v>
      </c>
    </row>
    <row r="136" spans="1:6" ht="15.75" customHeight="1">
      <c r="A136" s="29" t="s">
        <v>67</v>
      </c>
      <c r="B136" s="11"/>
      <c r="C136" s="55">
        <v>171804.4</v>
      </c>
      <c r="D136" s="55"/>
      <c r="E136" s="13">
        <f t="shared" si="14"/>
        <v>0</v>
      </c>
      <c r="F136" s="28" t="e">
        <f t="shared" si="15"/>
        <v>#DIV/0!</v>
      </c>
    </row>
    <row r="137" spans="1:6" ht="15.75" customHeight="1">
      <c r="A137" s="29" t="s">
        <v>68</v>
      </c>
      <c r="B137" s="11">
        <v>26859.4</v>
      </c>
      <c r="C137" s="56">
        <v>49822.5</v>
      </c>
      <c r="D137" s="56">
        <v>19164.65</v>
      </c>
      <c r="E137" s="13">
        <f>D137/C137</f>
        <v>0.38465853780922277</v>
      </c>
      <c r="F137" s="28">
        <f>D137/B137</f>
        <v>0.7135174277906431</v>
      </c>
    </row>
    <row r="138" spans="1:6" ht="15.75" customHeight="1">
      <c r="A138" s="15" t="s">
        <v>127</v>
      </c>
      <c r="B138" s="62"/>
      <c r="C138" s="63"/>
      <c r="D138" s="44">
        <v>32094.05</v>
      </c>
      <c r="E138" s="13" t="e">
        <f>D138/C138</f>
        <v>#DIV/0!</v>
      </c>
      <c r="F138" s="28" t="e">
        <f>D138/B138</f>
        <v>#DIV/0!</v>
      </c>
    </row>
    <row r="139" spans="1:6" ht="15.75" customHeight="1">
      <c r="A139" s="29" t="s">
        <v>69</v>
      </c>
      <c r="B139" s="12"/>
      <c r="C139" s="56">
        <v>48787.7</v>
      </c>
      <c r="D139" s="56">
        <v>22845.3</v>
      </c>
      <c r="E139" s="13">
        <f>D139/C139</f>
        <v>0.46825941784507163</v>
      </c>
      <c r="F139" s="28" t="e">
        <f>D139/B139</f>
        <v>#DIV/0!</v>
      </c>
    </row>
    <row r="140" spans="1:6" ht="15.75" customHeight="1">
      <c r="A140" s="15" t="s">
        <v>70</v>
      </c>
      <c r="B140" s="11">
        <v>16245.75</v>
      </c>
      <c r="C140" s="56"/>
      <c r="D140" s="56"/>
      <c r="E140" s="13" t="e">
        <f>D140/C140</f>
        <v>#DIV/0!</v>
      </c>
      <c r="F140" s="28">
        <f>D140/B140</f>
        <v>0</v>
      </c>
    </row>
    <row r="141" spans="1:6" ht="15.75" customHeight="1">
      <c r="A141" s="15" t="s">
        <v>65</v>
      </c>
      <c r="B141" s="11">
        <v>12306.38</v>
      </c>
      <c r="C141" s="11">
        <v>14941.91</v>
      </c>
      <c r="D141" s="11"/>
      <c r="E141" s="13">
        <f t="shared" si="14"/>
        <v>0</v>
      </c>
      <c r="F141" s="28">
        <f t="shared" si="15"/>
        <v>0</v>
      </c>
    </row>
    <row r="142" spans="1:6" s="10" customFormat="1" ht="15.75" customHeight="1">
      <c r="A142" s="26" t="s">
        <v>34</v>
      </c>
      <c r="B142" s="17">
        <f>SUM(B143:B161)</f>
        <v>27395.22</v>
      </c>
      <c r="C142" s="18">
        <f>SUM(C143:C161)</f>
        <v>31192.08</v>
      </c>
      <c r="D142" s="18">
        <f>SUM(D143:D161)</f>
        <v>71169.95</v>
      </c>
      <c r="E142" s="60">
        <f>D142/C142</f>
        <v>2.281667333502607</v>
      </c>
      <c r="F142" s="61">
        <f>D142/B142</f>
        <v>2.5978966403628077</v>
      </c>
    </row>
    <row r="143" spans="1:6" ht="15.75" customHeight="1">
      <c r="A143" s="27" t="s">
        <v>6</v>
      </c>
      <c r="B143" s="11">
        <v>21442.55</v>
      </c>
      <c r="C143" s="11">
        <v>22592.94</v>
      </c>
      <c r="D143" s="11">
        <v>57607.96</v>
      </c>
      <c r="E143" s="13">
        <f aca="true" t="shared" si="16" ref="E143:E162">D143/C143</f>
        <v>2.549821315862389</v>
      </c>
      <c r="F143" s="28">
        <f aca="true" t="shared" si="17" ref="F143:F162">D143/B143</f>
        <v>2.686618895607099</v>
      </c>
    </row>
    <row r="144" spans="1:6" ht="15.75" customHeight="1">
      <c r="A144" s="27" t="s">
        <v>17</v>
      </c>
      <c r="B144" s="11">
        <v>8.52</v>
      </c>
      <c r="C144" s="11">
        <v>12.77</v>
      </c>
      <c r="D144" s="11">
        <v>12.77</v>
      </c>
      <c r="E144" s="13">
        <f t="shared" si="16"/>
        <v>1</v>
      </c>
      <c r="F144" s="28">
        <f t="shared" si="17"/>
        <v>1.4988262910798122</v>
      </c>
    </row>
    <row r="145" spans="1:6" ht="15.75" customHeight="1">
      <c r="A145" s="27" t="s">
        <v>7</v>
      </c>
      <c r="B145" s="11">
        <v>1162.4</v>
      </c>
      <c r="C145" s="11">
        <v>1197.69</v>
      </c>
      <c r="D145" s="11">
        <v>5101.9</v>
      </c>
      <c r="E145" s="13">
        <f t="shared" si="16"/>
        <v>4.259783416409922</v>
      </c>
      <c r="F145" s="28">
        <f t="shared" si="17"/>
        <v>4.38910874053682</v>
      </c>
    </row>
    <row r="146" spans="1:6" ht="15.75" customHeight="1">
      <c r="A146" s="27" t="s">
        <v>8</v>
      </c>
      <c r="B146" s="11">
        <v>1190.3</v>
      </c>
      <c r="C146" s="11">
        <v>1252.82</v>
      </c>
      <c r="D146" s="11">
        <v>3301.2</v>
      </c>
      <c r="E146" s="13">
        <f t="shared" si="16"/>
        <v>2.6350154052457655</v>
      </c>
      <c r="F146" s="28">
        <f t="shared" si="17"/>
        <v>2.773418465932958</v>
      </c>
    </row>
    <row r="147" spans="1:6" ht="15.75" customHeight="1">
      <c r="A147" s="27" t="s">
        <v>9</v>
      </c>
      <c r="B147" s="11">
        <v>1190.3</v>
      </c>
      <c r="C147" s="11">
        <v>1252.82</v>
      </c>
      <c r="D147" s="11">
        <v>3301.2</v>
      </c>
      <c r="E147" s="13">
        <f t="shared" si="16"/>
        <v>2.6350154052457655</v>
      </c>
      <c r="F147" s="28">
        <f t="shared" si="17"/>
        <v>2.773418465932958</v>
      </c>
    </row>
    <row r="148" spans="1:6" ht="15.75" customHeight="1">
      <c r="A148" s="27" t="s">
        <v>18</v>
      </c>
      <c r="B148" s="11">
        <v>774.59</v>
      </c>
      <c r="C148" s="11">
        <v>583.9</v>
      </c>
      <c r="D148" s="11">
        <v>818.37</v>
      </c>
      <c r="E148" s="13">
        <f t="shared" si="16"/>
        <v>1.4015584860421306</v>
      </c>
      <c r="F148" s="28">
        <f t="shared" si="17"/>
        <v>1.0565202236021636</v>
      </c>
    </row>
    <row r="149" spans="1:6" ht="15.75" customHeight="1">
      <c r="A149" s="27" t="s">
        <v>19</v>
      </c>
      <c r="B149" s="11">
        <v>462.85</v>
      </c>
      <c r="C149" s="11">
        <v>29.49</v>
      </c>
      <c r="D149" s="11">
        <v>37.8</v>
      </c>
      <c r="E149" s="13">
        <f t="shared" si="16"/>
        <v>1.281790437436419</v>
      </c>
      <c r="F149" s="28">
        <f t="shared" si="17"/>
        <v>0.0816679269741817</v>
      </c>
    </row>
    <row r="150" spans="1:6" ht="15.75" customHeight="1">
      <c r="A150" s="27" t="s">
        <v>20</v>
      </c>
      <c r="B150" s="11">
        <v>12.09</v>
      </c>
      <c r="C150" s="11">
        <v>12.11</v>
      </c>
      <c r="D150" s="11"/>
      <c r="E150" s="13">
        <f>D150/C150</f>
        <v>0</v>
      </c>
      <c r="F150" s="28">
        <f>D150/B150</f>
        <v>0</v>
      </c>
    </row>
    <row r="151" spans="1:6" ht="15.75" customHeight="1">
      <c r="A151" s="15" t="s">
        <v>22</v>
      </c>
      <c r="B151" s="41" t="s">
        <v>97</v>
      </c>
      <c r="C151" s="41"/>
      <c r="D151" s="11">
        <v>125.86</v>
      </c>
      <c r="E151" s="13" t="e">
        <f>D151/C151</f>
        <v>#DIV/0!</v>
      </c>
      <c r="F151" s="28" t="e">
        <f>D151/B151</f>
        <v>#VALUE!</v>
      </c>
    </row>
    <row r="152" spans="1:6" ht="15.75" customHeight="1">
      <c r="A152" s="15" t="s">
        <v>71</v>
      </c>
      <c r="B152" s="11">
        <v>118</v>
      </c>
      <c r="C152" s="11">
        <v>88.69</v>
      </c>
      <c r="D152" s="11">
        <v>88.69</v>
      </c>
      <c r="E152" s="13">
        <f>D152/C152</f>
        <v>1</v>
      </c>
      <c r="F152" s="28">
        <f>D152/B152</f>
        <v>0.7516101694915254</v>
      </c>
    </row>
    <row r="153" spans="1:6" ht="15.75" customHeight="1">
      <c r="A153" s="15" t="s">
        <v>74</v>
      </c>
      <c r="B153" s="11">
        <v>39.96</v>
      </c>
      <c r="C153" s="11">
        <v>31.97</v>
      </c>
      <c r="D153" s="11"/>
      <c r="E153" s="13">
        <f>D153/C153</f>
        <v>0</v>
      </c>
      <c r="F153" s="28">
        <f>D153/B153</f>
        <v>0</v>
      </c>
    </row>
    <row r="154" spans="1:6" ht="15.75" customHeight="1">
      <c r="A154" s="15" t="s">
        <v>52</v>
      </c>
      <c r="B154" s="11">
        <v>6</v>
      </c>
      <c r="C154" s="11">
        <v>2870</v>
      </c>
      <c r="D154" s="11"/>
      <c r="E154" s="13">
        <f t="shared" si="16"/>
        <v>0</v>
      </c>
      <c r="F154" s="28">
        <f t="shared" si="17"/>
        <v>0</v>
      </c>
    </row>
    <row r="155" spans="1:6" ht="15.75" customHeight="1">
      <c r="A155" s="15" t="s">
        <v>25</v>
      </c>
      <c r="B155" s="11"/>
      <c r="C155" s="12">
        <v>18</v>
      </c>
      <c r="D155" s="12"/>
      <c r="E155" s="13">
        <f t="shared" si="16"/>
        <v>0</v>
      </c>
      <c r="F155" s="28" t="e">
        <f t="shared" si="17"/>
        <v>#DIV/0!</v>
      </c>
    </row>
    <row r="156" spans="1:6" ht="15.75" customHeight="1">
      <c r="A156" s="27" t="s">
        <v>36</v>
      </c>
      <c r="B156" s="14"/>
      <c r="C156" s="52">
        <v>91</v>
      </c>
      <c r="D156" s="52">
        <v>70</v>
      </c>
      <c r="E156" s="13">
        <f t="shared" si="16"/>
        <v>0.7692307692307693</v>
      </c>
      <c r="F156" s="28" t="e">
        <f t="shared" si="17"/>
        <v>#DIV/0!</v>
      </c>
    </row>
    <row r="157" spans="1:6" ht="15.75" customHeight="1">
      <c r="A157" s="27" t="s">
        <v>26</v>
      </c>
      <c r="B157" s="11"/>
      <c r="C157" s="52">
        <v>200</v>
      </c>
      <c r="D157" s="52"/>
      <c r="E157" s="13">
        <f t="shared" si="16"/>
        <v>0</v>
      </c>
      <c r="F157" s="28" t="e">
        <f t="shared" si="17"/>
        <v>#DIV/0!</v>
      </c>
    </row>
    <row r="158" spans="1:6" ht="15.75" customHeight="1">
      <c r="A158" s="29" t="s">
        <v>54</v>
      </c>
      <c r="B158" s="11">
        <v>562.38</v>
      </c>
      <c r="C158" s="52">
        <v>632.48</v>
      </c>
      <c r="D158" s="52">
        <v>661.7</v>
      </c>
      <c r="E158" s="13">
        <f t="shared" si="16"/>
        <v>1.0461990892992665</v>
      </c>
      <c r="F158" s="28">
        <f t="shared" si="17"/>
        <v>1.1766065649560795</v>
      </c>
    </row>
    <row r="159" spans="1:6" ht="15.75" customHeight="1">
      <c r="A159" s="29" t="s">
        <v>62</v>
      </c>
      <c r="B159" s="11">
        <v>257.7</v>
      </c>
      <c r="C159" s="52"/>
      <c r="D159" s="52"/>
      <c r="E159" s="13" t="e">
        <f t="shared" si="16"/>
        <v>#DIV/0!</v>
      </c>
      <c r="F159" s="28">
        <f t="shared" si="17"/>
        <v>0</v>
      </c>
    </row>
    <row r="160" spans="1:6" ht="15.75" customHeight="1">
      <c r="A160" s="15" t="s">
        <v>55</v>
      </c>
      <c r="B160" s="11">
        <v>20.5</v>
      </c>
      <c r="C160" s="52">
        <v>158.5</v>
      </c>
      <c r="D160" s="52"/>
      <c r="E160" s="13">
        <f t="shared" si="16"/>
        <v>0</v>
      </c>
      <c r="F160" s="28">
        <f t="shared" si="17"/>
        <v>0</v>
      </c>
    </row>
    <row r="161" spans="1:6" ht="15.75" customHeight="1">
      <c r="A161" s="27" t="s">
        <v>14</v>
      </c>
      <c r="B161" s="11">
        <v>147.08</v>
      </c>
      <c r="C161" s="52">
        <v>166.9</v>
      </c>
      <c r="D161" s="52">
        <v>42.5</v>
      </c>
      <c r="E161" s="13">
        <f t="shared" si="16"/>
        <v>0.2546434991012582</v>
      </c>
      <c r="F161" s="28">
        <f t="shared" si="17"/>
        <v>0.28895838999184115</v>
      </c>
    </row>
    <row r="162" spans="1:6" s="10" customFormat="1" ht="15.75" customHeight="1">
      <c r="A162" s="26" t="s">
        <v>38</v>
      </c>
      <c r="B162" s="9">
        <f>SUM(B163:B176)</f>
        <v>3312.4099999999994</v>
      </c>
      <c r="C162" s="50">
        <f>SUM(C163:C176)</f>
        <v>6489.299999999999</v>
      </c>
      <c r="D162" s="50">
        <f>SUM(D163:D176)</f>
        <v>4317.32</v>
      </c>
      <c r="E162" s="60">
        <f t="shared" si="16"/>
        <v>0.665298260212966</v>
      </c>
      <c r="F162" s="61">
        <f t="shared" si="17"/>
        <v>1.303377299307755</v>
      </c>
    </row>
    <row r="163" spans="1:6" ht="15.75" customHeight="1">
      <c r="A163" s="27" t="s">
        <v>6</v>
      </c>
      <c r="B163" s="11">
        <v>1513.92</v>
      </c>
      <c r="C163" s="11">
        <v>1944.78</v>
      </c>
      <c r="D163" s="11">
        <v>1944.78</v>
      </c>
      <c r="E163" s="13">
        <f aca="true" t="shared" si="18" ref="E163:E176">D163/C163</f>
        <v>1</v>
      </c>
      <c r="F163" s="28">
        <f aca="true" t="shared" si="19" ref="F163:F176">D163/B163</f>
        <v>1.2845989220038045</v>
      </c>
    </row>
    <row r="164" spans="1:6" ht="15.75" customHeight="1">
      <c r="A164" s="27" t="s">
        <v>17</v>
      </c>
      <c r="B164" s="11">
        <v>6.03</v>
      </c>
      <c r="C164" s="11">
        <v>6.31</v>
      </c>
      <c r="D164" s="11">
        <v>6.31</v>
      </c>
      <c r="E164" s="13">
        <f t="shared" si="18"/>
        <v>1</v>
      </c>
      <c r="F164" s="28">
        <f t="shared" si="19"/>
        <v>1.046434494195688</v>
      </c>
    </row>
    <row r="165" spans="1:6" ht="15.75" customHeight="1">
      <c r="A165" s="27" t="s">
        <v>7</v>
      </c>
      <c r="B165" s="11">
        <v>77.85</v>
      </c>
      <c r="C165" s="11">
        <v>101.07</v>
      </c>
      <c r="D165" s="11">
        <v>101.07</v>
      </c>
      <c r="E165" s="13">
        <f t="shared" si="18"/>
        <v>1</v>
      </c>
      <c r="F165" s="28">
        <f t="shared" si="19"/>
        <v>1.2982658959537572</v>
      </c>
    </row>
    <row r="166" spans="1:6" ht="15.75" customHeight="1">
      <c r="A166" s="27" t="s">
        <v>8</v>
      </c>
      <c r="B166" s="11">
        <v>84.09</v>
      </c>
      <c r="C166" s="11">
        <v>108.02</v>
      </c>
      <c r="D166" s="11">
        <v>108.02</v>
      </c>
      <c r="E166" s="13">
        <f t="shared" si="18"/>
        <v>1</v>
      </c>
      <c r="F166" s="28">
        <f t="shared" si="19"/>
        <v>1.284576049470805</v>
      </c>
    </row>
    <row r="167" spans="1:6" ht="15.75" customHeight="1">
      <c r="A167" s="27" t="s">
        <v>9</v>
      </c>
      <c r="B167" s="11">
        <v>84.09</v>
      </c>
      <c r="C167" s="11">
        <v>108.02</v>
      </c>
      <c r="D167" s="11">
        <v>108.02</v>
      </c>
      <c r="E167" s="13">
        <f t="shared" si="18"/>
        <v>1</v>
      </c>
      <c r="F167" s="28">
        <f t="shared" si="19"/>
        <v>1.284576049470805</v>
      </c>
    </row>
    <row r="168" spans="1:6" ht="15.75" customHeight="1">
      <c r="A168" s="15" t="s">
        <v>52</v>
      </c>
      <c r="B168" s="11">
        <v>184</v>
      </c>
      <c r="C168" s="11">
        <v>350</v>
      </c>
      <c r="D168" s="11"/>
      <c r="E168" s="13">
        <f>D168/C168</f>
        <v>0</v>
      </c>
      <c r="F168" s="28">
        <f>D168/B168</f>
        <v>0</v>
      </c>
    </row>
    <row r="169" spans="1:6" ht="15.75" customHeight="1">
      <c r="A169" s="15" t="s">
        <v>25</v>
      </c>
      <c r="B169" s="41" t="s">
        <v>97</v>
      </c>
      <c r="C169" s="41"/>
      <c r="D169" s="11">
        <v>2001.32</v>
      </c>
      <c r="E169" s="13" t="e">
        <f>D169/C169</f>
        <v>#DIV/0!</v>
      </c>
      <c r="F169" s="28" t="e">
        <f>D169/B169</f>
        <v>#VALUE!</v>
      </c>
    </row>
    <row r="170" spans="1:6" ht="15.75" customHeight="1">
      <c r="A170" s="29" t="s">
        <v>26</v>
      </c>
      <c r="B170" s="11">
        <v>136.5</v>
      </c>
      <c r="C170" s="52">
        <v>68</v>
      </c>
      <c r="D170" s="52"/>
      <c r="E170" s="13">
        <f>D170/C170</f>
        <v>0</v>
      </c>
      <c r="F170" s="28">
        <f>D170/B170</f>
        <v>0</v>
      </c>
    </row>
    <row r="171" spans="1:6" ht="15.75" customHeight="1">
      <c r="A171" s="15" t="s">
        <v>116</v>
      </c>
      <c r="B171" s="11"/>
      <c r="C171" s="11">
        <v>951.6</v>
      </c>
      <c r="D171" s="11"/>
      <c r="E171" s="13">
        <f>D171/C171</f>
        <v>0</v>
      </c>
      <c r="F171" s="28" t="e">
        <f>D171/B171</f>
        <v>#DIV/0!</v>
      </c>
    </row>
    <row r="172" spans="1:6" ht="15.75" customHeight="1">
      <c r="A172" s="15" t="s">
        <v>51</v>
      </c>
      <c r="B172" s="11"/>
      <c r="C172" s="11">
        <v>273</v>
      </c>
      <c r="D172" s="11"/>
      <c r="E172" s="13">
        <f>D172/C172</f>
        <v>0</v>
      </c>
      <c r="F172" s="28" t="e">
        <f>D172/B172</f>
        <v>#DIV/0!</v>
      </c>
    </row>
    <row r="173" spans="1:6" ht="15.75" customHeight="1">
      <c r="A173" s="29" t="s">
        <v>54</v>
      </c>
      <c r="B173" s="11">
        <v>430.93</v>
      </c>
      <c r="C173" s="52"/>
      <c r="D173" s="52"/>
      <c r="E173" s="13" t="e">
        <f t="shared" si="18"/>
        <v>#DIV/0!</v>
      </c>
      <c r="F173" s="28">
        <f t="shared" si="19"/>
        <v>0</v>
      </c>
    </row>
    <row r="174" spans="1:6" ht="15.75" customHeight="1">
      <c r="A174" s="15" t="s">
        <v>28</v>
      </c>
      <c r="B174" s="11"/>
      <c r="C174" s="52">
        <v>60</v>
      </c>
      <c r="D174" s="52"/>
      <c r="E174" s="13">
        <f t="shared" si="18"/>
        <v>0</v>
      </c>
      <c r="F174" s="28" t="e">
        <f t="shared" si="19"/>
        <v>#DIV/0!</v>
      </c>
    </row>
    <row r="175" spans="1:6" ht="15.75" customHeight="1">
      <c r="A175" s="15" t="s">
        <v>14</v>
      </c>
      <c r="B175" s="11">
        <v>375</v>
      </c>
      <c r="C175" s="52">
        <v>168.5</v>
      </c>
      <c r="D175" s="52">
        <v>47.8</v>
      </c>
      <c r="E175" s="13">
        <f t="shared" si="18"/>
        <v>0.2836795252225519</v>
      </c>
      <c r="F175" s="28">
        <f t="shared" si="19"/>
        <v>0.12746666666666667</v>
      </c>
    </row>
    <row r="176" spans="1:6" ht="15.75" customHeight="1">
      <c r="A176" s="29" t="s">
        <v>56</v>
      </c>
      <c r="B176" s="11">
        <v>420</v>
      </c>
      <c r="C176" s="52">
        <v>2350</v>
      </c>
      <c r="D176" s="52"/>
      <c r="E176" s="13">
        <f t="shared" si="18"/>
        <v>0</v>
      </c>
      <c r="F176" s="28">
        <f t="shared" si="19"/>
        <v>0</v>
      </c>
    </row>
    <row r="177" spans="1:6" s="10" customFormat="1" ht="15.75" customHeight="1">
      <c r="A177" s="26" t="s">
        <v>39</v>
      </c>
      <c r="B177" s="9">
        <f>SUM(B178:B191)</f>
        <v>8200.84</v>
      </c>
      <c r="C177" s="50">
        <f>SUM(C178:C191)</f>
        <v>14120.96</v>
      </c>
      <c r="D177" s="50">
        <f>SUM(D178:D191)</f>
        <v>8882.81</v>
      </c>
      <c r="E177" s="60">
        <f>D177/C177</f>
        <v>0.6290514242657723</v>
      </c>
      <c r="F177" s="61">
        <f>D177/B177</f>
        <v>1.08315855448954</v>
      </c>
    </row>
    <row r="178" spans="1:6" ht="15.75" customHeight="1">
      <c r="A178" s="27" t="s">
        <v>6</v>
      </c>
      <c r="B178" s="11">
        <v>5939.87</v>
      </c>
      <c r="C178" s="11">
        <v>5959.77</v>
      </c>
      <c r="D178" s="11">
        <v>5214.32</v>
      </c>
      <c r="E178" s="13">
        <f aca="true" t="shared" si="20" ref="E178:E191">D178/C178</f>
        <v>0.8749196697187978</v>
      </c>
      <c r="F178" s="28">
        <f aca="true" t="shared" si="21" ref="F178:F191">D178/B178</f>
        <v>0.8778508620559036</v>
      </c>
    </row>
    <row r="179" spans="1:6" ht="15.75" customHeight="1">
      <c r="A179" s="27" t="s">
        <v>17</v>
      </c>
      <c r="B179" s="11">
        <v>1.84</v>
      </c>
      <c r="C179" s="11">
        <v>20.93</v>
      </c>
      <c r="D179" s="11">
        <v>18.88</v>
      </c>
      <c r="E179" s="13">
        <f t="shared" si="20"/>
        <v>0.9020544672718586</v>
      </c>
      <c r="F179" s="28">
        <f t="shared" si="21"/>
        <v>10.26086956521739</v>
      </c>
    </row>
    <row r="180" spans="1:6" ht="15.75" customHeight="1">
      <c r="A180" s="27" t="s">
        <v>7</v>
      </c>
      <c r="B180" s="11">
        <v>279.04</v>
      </c>
      <c r="C180" s="11">
        <v>282.62</v>
      </c>
      <c r="D180" s="11">
        <v>227.45</v>
      </c>
      <c r="E180" s="13">
        <f t="shared" si="20"/>
        <v>0.8047908852876654</v>
      </c>
      <c r="F180" s="28">
        <f t="shared" si="21"/>
        <v>0.815116112385321</v>
      </c>
    </row>
    <row r="181" spans="1:6" ht="15.75" customHeight="1">
      <c r="A181" s="27" t="s">
        <v>8</v>
      </c>
      <c r="B181" s="11">
        <v>327.42</v>
      </c>
      <c r="C181" s="11">
        <v>329.65</v>
      </c>
      <c r="D181" s="11">
        <v>287.4</v>
      </c>
      <c r="E181" s="13">
        <f t="shared" si="20"/>
        <v>0.8718337630820567</v>
      </c>
      <c r="F181" s="28">
        <f t="shared" si="21"/>
        <v>0.8777716694154296</v>
      </c>
    </row>
    <row r="182" spans="1:6" ht="15.75" customHeight="1">
      <c r="A182" s="27" t="s">
        <v>9</v>
      </c>
      <c r="B182" s="11">
        <v>327.42</v>
      </c>
      <c r="C182" s="11">
        <v>329.65</v>
      </c>
      <c r="D182" s="11">
        <v>287.4</v>
      </c>
      <c r="E182" s="13">
        <f t="shared" si="20"/>
        <v>0.8718337630820567</v>
      </c>
      <c r="F182" s="28">
        <f t="shared" si="21"/>
        <v>0.8777716694154296</v>
      </c>
    </row>
    <row r="183" spans="1:6" ht="15.75" customHeight="1">
      <c r="A183" s="15" t="s">
        <v>22</v>
      </c>
      <c r="B183" s="14"/>
      <c r="C183" s="52">
        <v>175.89</v>
      </c>
      <c r="D183" s="52"/>
      <c r="E183" s="13">
        <f t="shared" si="20"/>
        <v>0</v>
      </c>
      <c r="F183" s="28" t="e">
        <f t="shared" si="21"/>
        <v>#DIV/0!</v>
      </c>
    </row>
    <row r="184" spans="1:6" ht="15.75" customHeight="1">
      <c r="A184" s="27" t="s">
        <v>12</v>
      </c>
      <c r="B184" s="11">
        <v>725.08</v>
      </c>
      <c r="C184" s="52">
        <v>350</v>
      </c>
      <c r="D184" s="52">
        <v>350</v>
      </c>
      <c r="E184" s="13">
        <f t="shared" si="20"/>
        <v>1</v>
      </c>
      <c r="F184" s="28">
        <f t="shared" si="21"/>
        <v>0.4827053566503006</v>
      </c>
    </row>
    <row r="185" spans="1:6" ht="15.75" customHeight="1">
      <c r="A185" s="27" t="s">
        <v>36</v>
      </c>
      <c r="B185" s="14"/>
      <c r="C185" s="52">
        <v>619</v>
      </c>
      <c r="D185" s="52">
        <v>98</v>
      </c>
      <c r="E185" s="13">
        <f t="shared" si="20"/>
        <v>0.1583198707592892</v>
      </c>
      <c r="F185" s="28" t="e">
        <f t="shared" si="21"/>
        <v>#DIV/0!</v>
      </c>
    </row>
    <row r="186" spans="1:6" ht="15.75" customHeight="1">
      <c r="A186" s="29" t="s">
        <v>26</v>
      </c>
      <c r="B186" s="11">
        <v>99.5</v>
      </c>
      <c r="C186" s="52">
        <v>120</v>
      </c>
      <c r="D186" s="52"/>
      <c r="E186" s="13">
        <f t="shared" si="20"/>
        <v>0</v>
      </c>
      <c r="F186" s="28">
        <f t="shared" si="21"/>
        <v>0</v>
      </c>
    </row>
    <row r="187" spans="1:6" ht="15.75" customHeight="1">
      <c r="A187" s="29" t="s">
        <v>54</v>
      </c>
      <c r="B187" s="11"/>
      <c r="C187" s="52">
        <v>195.71</v>
      </c>
      <c r="D187" s="52">
        <v>1621.8</v>
      </c>
      <c r="E187" s="13">
        <f t="shared" si="20"/>
        <v>8.286750804762148</v>
      </c>
      <c r="F187" s="28" t="e">
        <f t="shared" si="21"/>
        <v>#DIV/0!</v>
      </c>
    </row>
    <row r="188" spans="1:6" ht="15.75" customHeight="1">
      <c r="A188" s="15" t="s">
        <v>44</v>
      </c>
      <c r="B188" s="11">
        <v>317.24</v>
      </c>
      <c r="C188" s="52">
        <v>317.24</v>
      </c>
      <c r="D188" s="52">
        <v>138.56</v>
      </c>
      <c r="E188" s="13">
        <f t="shared" si="20"/>
        <v>0.43676711637876686</v>
      </c>
      <c r="F188" s="28">
        <f t="shared" si="21"/>
        <v>0.43676711637876686</v>
      </c>
    </row>
    <row r="189" spans="1:6" ht="15.75" customHeight="1">
      <c r="A189" s="29" t="s">
        <v>62</v>
      </c>
      <c r="B189" s="11">
        <v>116.23</v>
      </c>
      <c r="C189" s="52"/>
      <c r="D189" s="52">
        <v>639</v>
      </c>
      <c r="E189" s="13" t="e">
        <f t="shared" si="20"/>
        <v>#DIV/0!</v>
      </c>
      <c r="F189" s="28">
        <f t="shared" si="21"/>
        <v>5.497720037855975</v>
      </c>
    </row>
    <row r="190" spans="1:6" ht="15.75" customHeight="1">
      <c r="A190" s="27" t="s">
        <v>14</v>
      </c>
      <c r="B190" s="11">
        <v>67.2</v>
      </c>
      <c r="C190" s="52">
        <v>170.5</v>
      </c>
      <c r="D190" s="52"/>
      <c r="E190" s="13">
        <f t="shared" si="20"/>
        <v>0</v>
      </c>
      <c r="F190" s="28">
        <f t="shared" si="21"/>
        <v>0</v>
      </c>
    </row>
    <row r="191" spans="1:6" ht="15.75" customHeight="1">
      <c r="A191" s="15" t="s">
        <v>107</v>
      </c>
      <c r="B191" s="11"/>
      <c r="C191" s="52">
        <v>5250</v>
      </c>
      <c r="D191" s="52"/>
      <c r="E191" s="13">
        <f t="shared" si="20"/>
        <v>0</v>
      </c>
      <c r="F191" s="28" t="e">
        <f t="shared" si="21"/>
        <v>#DIV/0!</v>
      </c>
    </row>
    <row r="192" spans="1:6" s="10" customFormat="1" ht="15.75" customHeight="1">
      <c r="A192" s="26" t="s">
        <v>40</v>
      </c>
      <c r="B192" s="9">
        <f>SUM(B193:B209)</f>
        <v>5623.91</v>
      </c>
      <c r="C192" s="50">
        <f>SUM(C193:C209)</f>
        <v>6270.54</v>
      </c>
      <c r="D192" s="50">
        <f>SUM(D193:D209)</f>
        <v>6229.710000000001</v>
      </c>
      <c r="E192" s="60">
        <f>D192/C192</f>
        <v>0.993488599068023</v>
      </c>
      <c r="F192" s="61">
        <f>D192/B192</f>
        <v>1.107718651258644</v>
      </c>
    </row>
    <row r="193" spans="1:6" ht="15.75" customHeight="1">
      <c r="A193" s="27" t="s">
        <v>6</v>
      </c>
      <c r="B193" s="11">
        <v>3895.89</v>
      </c>
      <c r="C193" s="11">
        <v>4670.79</v>
      </c>
      <c r="D193" s="11">
        <v>5046.27</v>
      </c>
      <c r="E193" s="13">
        <f aca="true" t="shared" si="22" ref="E193:E210">D193/C193</f>
        <v>1.0803889706024035</v>
      </c>
      <c r="F193" s="28">
        <f aca="true" t="shared" si="23" ref="F193:F210">D193/B193</f>
        <v>1.2952804108945584</v>
      </c>
    </row>
    <row r="194" spans="1:6" ht="15.75" customHeight="1">
      <c r="A194" s="27" t="s">
        <v>17</v>
      </c>
      <c r="B194" s="11">
        <v>10.26</v>
      </c>
      <c r="C194" s="11">
        <v>14.58</v>
      </c>
      <c r="D194" s="11">
        <v>9.98</v>
      </c>
      <c r="E194" s="13">
        <f t="shared" si="22"/>
        <v>0.6844993141289438</v>
      </c>
      <c r="F194" s="28">
        <f t="shared" si="23"/>
        <v>0.9727095516569202</v>
      </c>
    </row>
    <row r="195" spans="1:6" ht="15.75" customHeight="1">
      <c r="A195" s="27" t="s">
        <v>7</v>
      </c>
      <c r="B195" s="11">
        <v>201.82</v>
      </c>
      <c r="C195" s="11">
        <v>210.26</v>
      </c>
      <c r="D195" s="11">
        <v>260.77</v>
      </c>
      <c r="E195" s="13">
        <f t="shared" si="22"/>
        <v>1.240226386378769</v>
      </c>
      <c r="F195" s="28">
        <f t="shared" si="23"/>
        <v>1.2920919631354673</v>
      </c>
    </row>
    <row r="196" spans="1:6" ht="15.75" customHeight="1">
      <c r="A196" s="27" t="s">
        <v>8</v>
      </c>
      <c r="B196" s="11">
        <v>216.2</v>
      </c>
      <c r="C196" s="11">
        <v>257.66</v>
      </c>
      <c r="D196" s="11">
        <v>279.85</v>
      </c>
      <c r="E196" s="13">
        <f t="shared" si="22"/>
        <v>1.0861212450516184</v>
      </c>
      <c r="F196" s="28">
        <f t="shared" si="23"/>
        <v>1.2944033302497688</v>
      </c>
    </row>
    <row r="197" spans="1:6" ht="15.75" customHeight="1">
      <c r="A197" s="27" t="s">
        <v>9</v>
      </c>
      <c r="B197" s="11">
        <v>216.2</v>
      </c>
      <c r="C197" s="11">
        <v>257.66</v>
      </c>
      <c r="D197" s="11">
        <v>279.85</v>
      </c>
      <c r="E197" s="13">
        <f t="shared" si="22"/>
        <v>1.0861212450516184</v>
      </c>
      <c r="F197" s="28">
        <f t="shared" si="23"/>
        <v>1.2944033302497688</v>
      </c>
    </row>
    <row r="198" spans="1:6" ht="15.75" customHeight="1">
      <c r="A198" s="15" t="s">
        <v>11</v>
      </c>
      <c r="B198" s="11"/>
      <c r="C198" s="11">
        <v>23</v>
      </c>
      <c r="D198" s="11"/>
      <c r="E198" s="13">
        <f aca="true" t="shared" si="24" ref="E198:E209">D198/C198</f>
        <v>0</v>
      </c>
      <c r="F198" s="28" t="e">
        <f aca="true" t="shared" si="25" ref="F198:F209">D198/B198</f>
        <v>#DIV/0!</v>
      </c>
    </row>
    <row r="199" spans="1:6" ht="15.75" customHeight="1">
      <c r="A199" s="27" t="s">
        <v>35</v>
      </c>
      <c r="B199" s="11">
        <v>9.99</v>
      </c>
      <c r="C199" s="11">
        <v>9.99</v>
      </c>
      <c r="D199" s="11">
        <v>5.99</v>
      </c>
      <c r="E199" s="13">
        <f t="shared" si="24"/>
        <v>0.5995995995995996</v>
      </c>
      <c r="F199" s="28">
        <f t="shared" si="25"/>
        <v>0.5995995995995996</v>
      </c>
    </row>
    <row r="200" spans="1:6" ht="15.75" customHeight="1">
      <c r="A200" s="27" t="s">
        <v>12</v>
      </c>
      <c r="B200" s="11">
        <v>346.5</v>
      </c>
      <c r="C200" s="52">
        <v>389</v>
      </c>
      <c r="D200" s="11"/>
      <c r="E200" s="13">
        <f t="shared" si="24"/>
        <v>0</v>
      </c>
      <c r="F200" s="28">
        <f t="shared" si="25"/>
        <v>0</v>
      </c>
    </row>
    <row r="201" spans="1:6" ht="15.75" customHeight="1">
      <c r="A201" s="15" t="s">
        <v>53</v>
      </c>
      <c r="B201" s="11">
        <v>184</v>
      </c>
      <c r="C201" s="52">
        <v>80</v>
      </c>
      <c r="D201" s="52"/>
      <c r="E201" s="13">
        <f t="shared" si="24"/>
        <v>0</v>
      </c>
      <c r="F201" s="28">
        <f t="shared" si="25"/>
        <v>0</v>
      </c>
    </row>
    <row r="202" spans="1:6" ht="15.75" customHeight="1">
      <c r="A202" s="15" t="s">
        <v>59</v>
      </c>
      <c r="B202" s="11">
        <v>196</v>
      </c>
      <c r="C202" s="52"/>
      <c r="D202" s="52"/>
      <c r="E202" s="13" t="e">
        <f t="shared" si="24"/>
        <v>#DIV/0!</v>
      </c>
      <c r="F202" s="28">
        <f t="shared" si="25"/>
        <v>0</v>
      </c>
    </row>
    <row r="203" spans="1:6" ht="15.75" customHeight="1">
      <c r="A203" s="27" t="s">
        <v>26</v>
      </c>
      <c r="B203" s="11">
        <v>195.5</v>
      </c>
      <c r="C203" s="52"/>
      <c r="D203" s="52"/>
      <c r="E203" s="13" t="e">
        <f t="shared" si="24"/>
        <v>#DIV/0!</v>
      </c>
      <c r="F203" s="28">
        <f t="shared" si="25"/>
        <v>0</v>
      </c>
    </row>
    <row r="204" spans="1:6" ht="15.75" customHeight="1">
      <c r="A204" s="27" t="s">
        <v>33</v>
      </c>
      <c r="B204" s="11">
        <v>62.45</v>
      </c>
      <c r="C204" s="52"/>
      <c r="D204" s="52"/>
      <c r="E204" s="13" t="e">
        <f t="shared" si="24"/>
        <v>#DIV/0!</v>
      </c>
      <c r="F204" s="28">
        <f t="shared" si="25"/>
        <v>0</v>
      </c>
    </row>
    <row r="205" spans="1:6" ht="15.75" customHeight="1">
      <c r="A205" s="15" t="s">
        <v>44</v>
      </c>
      <c r="B205" s="11"/>
      <c r="C205" s="52">
        <v>31</v>
      </c>
      <c r="D205" s="52"/>
      <c r="E205" s="13">
        <f t="shared" si="24"/>
        <v>0</v>
      </c>
      <c r="F205" s="28" t="e">
        <f t="shared" si="25"/>
        <v>#DIV/0!</v>
      </c>
    </row>
    <row r="206" spans="1:6" ht="15.75" customHeight="1">
      <c r="A206" s="15" t="s">
        <v>28</v>
      </c>
      <c r="B206" s="11"/>
      <c r="C206" s="52">
        <v>90</v>
      </c>
      <c r="D206" s="52"/>
      <c r="E206" s="13">
        <f t="shared" si="24"/>
        <v>0</v>
      </c>
      <c r="F206" s="28" t="e">
        <f t="shared" si="25"/>
        <v>#DIV/0!</v>
      </c>
    </row>
    <row r="207" spans="1:6" ht="15.75" customHeight="1">
      <c r="A207" s="15" t="s">
        <v>106</v>
      </c>
      <c r="B207" s="41" t="s">
        <v>97</v>
      </c>
      <c r="C207" s="41"/>
      <c r="D207" s="11">
        <v>347</v>
      </c>
      <c r="E207" s="13" t="e">
        <f t="shared" si="24"/>
        <v>#DIV/0!</v>
      </c>
      <c r="F207" s="28" t="e">
        <f t="shared" si="25"/>
        <v>#VALUE!</v>
      </c>
    </row>
    <row r="208" spans="1:6" ht="15.75" customHeight="1">
      <c r="A208" s="27" t="s">
        <v>121</v>
      </c>
      <c r="B208" s="11">
        <v>89.1</v>
      </c>
      <c r="C208" s="52">
        <v>183.5</v>
      </c>
      <c r="D208" s="52"/>
      <c r="E208" s="13">
        <f t="shared" si="24"/>
        <v>0</v>
      </c>
      <c r="F208" s="28">
        <f t="shared" si="25"/>
        <v>0</v>
      </c>
    </row>
    <row r="209" spans="1:6" ht="15.75" customHeight="1">
      <c r="A209" s="15" t="s">
        <v>15</v>
      </c>
      <c r="B209" s="11"/>
      <c r="C209" s="11">
        <v>53.1</v>
      </c>
      <c r="D209" s="11"/>
      <c r="E209" s="13">
        <f t="shared" si="24"/>
        <v>0</v>
      </c>
      <c r="F209" s="28" t="e">
        <f t="shared" si="25"/>
        <v>#DIV/0!</v>
      </c>
    </row>
    <row r="210" spans="1:6" s="10" customFormat="1" ht="15.75" customHeight="1">
      <c r="A210" s="26" t="s">
        <v>41</v>
      </c>
      <c r="B210" s="9">
        <f>SUM(B211:B226)</f>
        <v>27369.800000000003</v>
      </c>
      <c r="C210" s="50">
        <f>SUM(C211:C226)</f>
        <v>8429.07</v>
      </c>
      <c r="D210" s="50">
        <f>SUM(D211:D226)</f>
        <v>14906.239999999998</v>
      </c>
      <c r="E210" s="60">
        <f t="shared" si="22"/>
        <v>1.7684323418835053</v>
      </c>
      <c r="F210" s="61">
        <f t="shared" si="23"/>
        <v>0.5446236362706339</v>
      </c>
    </row>
    <row r="211" spans="1:6" ht="15.75" customHeight="1">
      <c r="A211" s="15" t="s">
        <v>77</v>
      </c>
      <c r="B211" s="11">
        <v>6979.23</v>
      </c>
      <c r="C211" s="11">
        <v>6915.67</v>
      </c>
      <c r="D211" s="11">
        <v>6978.82</v>
      </c>
      <c r="E211" s="13">
        <f aca="true" t="shared" si="26" ref="E211:E227">D211/C211</f>
        <v>1.0091314362888917</v>
      </c>
      <c r="F211" s="28">
        <f aca="true" t="shared" si="27" ref="F211:F227">D211/B211</f>
        <v>0.9999412542644389</v>
      </c>
    </row>
    <row r="212" spans="1:6" ht="15.75" customHeight="1">
      <c r="A212" s="15" t="s">
        <v>81</v>
      </c>
      <c r="B212" s="11">
        <v>27.56</v>
      </c>
      <c r="C212" s="11">
        <v>25.38</v>
      </c>
      <c r="D212" s="11">
        <v>24.69</v>
      </c>
      <c r="E212" s="13">
        <f t="shared" si="26"/>
        <v>0.9728132387706857</v>
      </c>
      <c r="F212" s="28">
        <f t="shared" si="27"/>
        <v>0.8958635703918724</v>
      </c>
    </row>
    <row r="213" spans="1:6" ht="15.75" customHeight="1">
      <c r="A213" s="15" t="s">
        <v>78</v>
      </c>
      <c r="B213" s="11">
        <v>361.29</v>
      </c>
      <c r="C213" s="11">
        <v>358.1</v>
      </c>
      <c r="D213" s="11">
        <v>347.77</v>
      </c>
      <c r="E213" s="13">
        <f t="shared" si="26"/>
        <v>0.9711533091315274</v>
      </c>
      <c r="F213" s="28">
        <f t="shared" si="27"/>
        <v>0.9625785380165517</v>
      </c>
    </row>
    <row r="214" spans="1:6" ht="15.75" customHeight="1">
      <c r="A214" s="15" t="s">
        <v>79</v>
      </c>
      <c r="B214" s="11">
        <v>387.81</v>
      </c>
      <c r="C214" s="11">
        <v>342.88</v>
      </c>
      <c r="D214" s="11">
        <v>345.62</v>
      </c>
      <c r="E214" s="13">
        <f t="shared" si="26"/>
        <v>1.007991133924405</v>
      </c>
      <c r="F214" s="28">
        <f t="shared" si="27"/>
        <v>0.8912096129547975</v>
      </c>
    </row>
    <row r="215" spans="1:6" ht="15.75" customHeight="1">
      <c r="A215" s="15" t="s">
        <v>80</v>
      </c>
      <c r="B215" s="11">
        <v>387.81</v>
      </c>
      <c r="C215" s="11">
        <v>342.88</v>
      </c>
      <c r="D215" s="11">
        <v>345.62</v>
      </c>
      <c r="E215" s="13">
        <f t="shared" si="26"/>
        <v>1.007991133924405</v>
      </c>
      <c r="F215" s="28">
        <f t="shared" si="27"/>
        <v>0.8912096129547975</v>
      </c>
    </row>
    <row r="216" spans="1:6" ht="15.75" customHeight="1">
      <c r="A216" s="15" t="s">
        <v>58</v>
      </c>
      <c r="B216" s="11">
        <v>420.67</v>
      </c>
      <c r="C216" s="52"/>
      <c r="D216" s="52"/>
      <c r="E216" s="13" t="e">
        <f t="shared" si="26"/>
        <v>#DIV/0!</v>
      </c>
      <c r="F216" s="28">
        <f t="shared" si="27"/>
        <v>0</v>
      </c>
    </row>
    <row r="217" spans="1:6" ht="15.75" customHeight="1">
      <c r="A217" s="15" t="s">
        <v>19</v>
      </c>
      <c r="B217" s="11"/>
      <c r="C217" s="52">
        <v>12.96</v>
      </c>
      <c r="D217" s="11">
        <v>18.29</v>
      </c>
      <c r="E217" s="13">
        <f t="shared" si="26"/>
        <v>1.4112654320987652</v>
      </c>
      <c r="F217" s="28" t="e">
        <f t="shared" si="27"/>
        <v>#DIV/0!</v>
      </c>
    </row>
    <row r="218" spans="1:6" ht="15.75" customHeight="1">
      <c r="A218" s="15" t="s">
        <v>20</v>
      </c>
      <c r="B218" s="11">
        <v>48.43</v>
      </c>
      <c r="C218" s="52">
        <v>36.32</v>
      </c>
      <c r="D218" s="11">
        <v>48.43</v>
      </c>
      <c r="E218" s="13">
        <f t="shared" si="26"/>
        <v>1.3334251101321586</v>
      </c>
      <c r="F218" s="28">
        <f t="shared" si="27"/>
        <v>1</v>
      </c>
    </row>
    <row r="219" spans="1:6" ht="15.75" customHeight="1">
      <c r="A219" s="15" t="s">
        <v>52</v>
      </c>
      <c r="B219" s="11">
        <v>1119.07</v>
      </c>
      <c r="C219" s="52">
        <v>394.88</v>
      </c>
      <c r="D219" s="52">
        <v>350</v>
      </c>
      <c r="E219" s="13">
        <f t="shared" si="26"/>
        <v>0.8863452188006483</v>
      </c>
      <c r="F219" s="28">
        <f t="shared" si="27"/>
        <v>0.31275970225276345</v>
      </c>
    </row>
    <row r="220" spans="1:6" ht="15.75" customHeight="1">
      <c r="A220" s="15" t="s">
        <v>26</v>
      </c>
      <c r="B220" s="11">
        <v>373.1</v>
      </c>
      <c r="C220" s="52"/>
      <c r="D220" s="52">
        <v>186</v>
      </c>
      <c r="E220" s="13" t="e">
        <f t="shared" si="26"/>
        <v>#DIV/0!</v>
      </c>
      <c r="F220" s="28">
        <f t="shared" si="27"/>
        <v>0.4985258643795229</v>
      </c>
    </row>
    <row r="221" spans="1:6" ht="15.75" customHeight="1">
      <c r="A221" s="15" t="s">
        <v>54</v>
      </c>
      <c r="B221" s="11">
        <v>44.77</v>
      </c>
      <c r="C221" s="52"/>
      <c r="D221" s="52"/>
      <c r="E221" s="13" t="e">
        <f t="shared" si="26"/>
        <v>#DIV/0!</v>
      </c>
      <c r="F221" s="28">
        <f t="shared" si="27"/>
        <v>0</v>
      </c>
    </row>
    <row r="222" spans="1:6" ht="15.75" customHeight="1">
      <c r="A222" s="15" t="s">
        <v>62</v>
      </c>
      <c r="B222" s="11">
        <v>25</v>
      </c>
      <c r="C222" s="52"/>
      <c r="D222" s="52"/>
      <c r="E222" s="13" t="e">
        <f t="shared" si="26"/>
        <v>#DIV/0!</v>
      </c>
      <c r="F222" s="28">
        <f t="shared" si="27"/>
        <v>0</v>
      </c>
    </row>
    <row r="223" spans="1:6" ht="15.75" customHeight="1">
      <c r="A223" s="15" t="s">
        <v>55</v>
      </c>
      <c r="B223" s="11">
        <v>10</v>
      </c>
      <c r="C223" s="52"/>
      <c r="D223" s="52"/>
      <c r="E223" s="13" t="e">
        <f t="shared" si="26"/>
        <v>#DIV/0!</v>
      </c>
      <c r="F223" s="28">
        <f t="shared" si="27"/>
        <v>0</v>
      </c>
    </row>
    <row r="224" spans="1:6" ht="15.75" customHeight="1">
      <c r="A224" s="15" t="s">
        <v>91</v>
      </c>
      <c r="B224" s="14"/>
      <c r="C224" s="52"/>
      <c r="D224" s="52">
        <v>216</v>
      </c>
      <c r="E224" s="13" t="e">
        <f t="shared" si="26"/>
        <v>#DIV/0!</v>
      </c>
      <c r="F224" s="28" t="e">
        <f t="shared" si="27"/>
        <v>#DIV/0!</v>
      </c>
    </row>
    <row r="225" spans="1:6" ht="15.75" customHeight="1">
      <c r="A225" s="15" t="s">
        <v>14</v>
      </c>
      <c r="B225" s="11">
        <v>189</v>
      </c>
      <c r="C225" s="52"/>
      <c r="D225" s="52"/>
      <c r="E225" s="13" t="e">
        <f t="shared" si="26"/>
        <v>#DIV/0!</v>
      </c>
      <c r="F225" s="28">
        <f t="shared" si="27"/>
        <v>0</v>
      </c>
    </row>
    <row r="226" spans="1:6" ht="15.75" customHeight="1">
      <c r="A226" s="15" t="s">
        <v>100</v>
      </c>
      <c r="B226" s="11">
        <v>16996.06</v>
      </c>
      <c r="C226" s="52"/>
      <c r="D226" s="52">
        <v>6045</v>
      </c>
      <c r="E226" s="13" t="e">
        <f t="shared" si="26"/>
        <v>#DIV/0!</v>
      </c>
      <c r="F226" s="28">
        <f t="shared" si="27"/>
        <v>0.3556706672016926</v>
      </c>
    </row>
    <row r="227" spans="1:6" s="10" customFormat="1" ht="15.75" customHeight="1">
      <c r="A227" s="26" t="s">
        <v>42</v>
      </c>
      <c r="B227" s="9">
        <f>SUM(B228:B238)</f>
        <v>14867.14</v>
      </c>
      <c r="C227" s="50">
        <f>SUM(C228:C238)</f>
        <v>8786.539999999999</v>
      </c>
      <c r="D227" s="50">
        <f>SUM(D228:D238)</f>
        <v>9388.019999999999</v>
      </c>
      <c r="E227" s="60">
        <f t="shared" si="26"/>
        <v>1.068454704582236</v>
      </c>
      <c r="F227" s="61">
        <f t="shared" si="27"/>
        <v>0.6314610611052294</v>
      </c>
    </row>
    <row r="228" spans="1:6" ht="15.75" customHeight="1">
      <c r="A228" s="15" t="s">
        <v>77</v>
      </c>
      <c r="B228" s="11">
        <v>7259.43</v>
      </c>
      <c r="C228" s="11">
        <v>7165.79</v>
      </c>
      <c r="D228" s="11">
        <v>8029.15</v>
      </c>
      <c r="E228" s="13">
        <f aca="true" t="shared" si="28" ref="E228:E239">D228/C228</f>
        <v>1.1204835754327156</v>
      </c>
      <c r="F228" s="28">
        <f aca="true" t="shared" si="29" ref="F228:F239">D228/B228</f>
        <v>1.1060303632654354</v>
      </c>
    </row>
    <row r="229" spans="1:6" ht="15.75" customHeight="1">
      <c r="A229" s="15" t="s">
        <v>81</v>
      </c>
      <c r="B229" s="11">
        <v>25.15</v>
      </c>
      <c r="C229" s="11">
        <v>24.62</v>
      </c>
      <c r="D229" s="11">
        <v>24</v>
      </c>
      <c r="E229" s="13">
        <f t="shared" si="28"/>
        <v>0.9748172217709179</v>
      </c>
      <c r="F229" s="28">
        <f t="shared" si="29"/>
        <v>0.9542743538767396</v>
      </c>
    </row>
    <row r="230" spans="1:6" ht="15.75" customHeight="1">
      <c r="A230" s="15" t="s">
        <v>78</v>
      </c>
      <c r="B230" s="11">
        <v>406.59</v>
      </c>
      <c r="C230" s="11">
        <v>393.01</v>
      </c>
      <c r="D230" s="11">
        <v>440.77</v>
      </c>
      <c r="E230" s="13">
        <f t="shared" si="28"/>
        <v>1.1215236253530445</v>
      </c>
      <c r="F230" s="28">
        <f t="shared" si="29"/>
        <v>1.0840650286529427</v>
      </c>
    </row>
    <row r="231" spans="1:6" ht="15.75" customHeight="1">
      <c r="A231" s="15" t="s">
        <v>79</v>
      </c>
      <c r="B231" s="11">
        <v>404.81</v>
      </c>
      <c r="C231" s="11">
        <v>399.12</v>
      </c>
      <c r="D231" s="11">
        <v>447.05</v>
      </c>
      <c r="E231" s="13">
        <f t="shared" si="28"/>
        <v>1.1200891962317099</v>
      </c>
      <c r="F231" s="28">
        <f t="shared" si="29"/>
        <v>1.1043452483881326</v>
      </c>
    </row>
    <row r="232" spans="1:6" ht="15.75" customHeight="1">
      <c r="A232" s="15" t="s">
        <v>80</v>
      </c>
      <c r="B232" s="11">
        <v>404.81</v>
      </c>
      <c r="C232" s="11">
        <v>399.12</v>
      </c>
      <c r="D232" s="11">
        <v>447.05</v>
      </c>
      <c r="E232" s="13">
        <f t="shared" si="28"/>
        <v>1.1200891962317099</v>
      </c>
      <c r="F232" s="28">
        <f t="shared" si="29"/>
        <v>1.1043452483881326</v>
      </c>
    </row>
    <row r="233" spans="1:6" ht="15.75" customHeight="1">
      <c r="A233" s="15" t="s">
        <v>18</v>
      </c>
      <c r="B233" s="11">
        <v>135.63</v>
      </c>
      <c r="C233" s="52"/>
      <c r="D233" s="52"/>
      <c r="E233" s="13" t="e">
        <f t="shared" si="28"/>
        <v>#DIV/0!</v>
      </c>
      <c r="F233" s="28">
        <f t="shared" si="29"/>
        <v>0</v>
      </c>
    </row>
    <row r="234" spans="1:6" ht="15.75" customHeight="1">
      <c r="A234" s="15" t="s">
        <v>19</v>
      </c>
      <c r="B234" s="11">
        <v>21.6</v>
      </c>
      <c r="C234" s="52"/>
      <c r="D234" s="52"/>
      <c r="E234" s="13" t="e">
        <f t="shared" si="28"/>
        <v>#DIV/0!</v>
      </c>
      <c r="F234" s="28">
        <f t="shared" si="29"/>
        <v>0</v>
      </c>
    </row>
    <row r="235" spans="1:6" ht="15.75" customHeight="1">
      <c r="A235" s="15" t="s">
        <v>20</v>
      </c>
      <c r="B235" s="11">
        <v>24.21</v>
      </c>
      <c r="C235" s="52"/>
      <c r="D235" s="52"/>
      <c r="E235" s="13" t="e">
        <f t="shared" si="28"/>
        <v>#DIV/0!</v>
      </c>
      <c r="F235" s="28">
        <f t="shared" si="29"/>
        <v>0</v>
      </c>
    </row>
    <row r="236" spans="1:6" ht="15.75" customHeight="1">
      <c r="A236" s="15" t="s">
        <v>52</v>
      </c>
      <c r="B236" s="11">
        <v>420</v>
      </c>
      <c r="C236" s="52">
        <v>44.88</v>
      </c>
      <c r="D236" s="52"/>
      <c r="E236" s="13">
        <f t="shared" si="28"/>
        <v>0</v>
      </c>
      <c r="F236" s="28">
        <f t="shared" si="29"/>
        <v>0</v>
      </c>
    </row>
    <row r="237" spans="1:6" ht="15.75" customHeight="1">
      <c r="A237" s="15" t="s">
        <v>26</v>
      </c>
      <c r="B237" s="11"/>
      <c r="C237" s="11">
        <v>360</v>
      </c>
      <c r="D237" s="11"/>
      <c r="E237" s="13">
        <f t="shared" si="28"/>
        <v>0</v>
      </c>
      <c r="F237" s="28" t="e">
        <f t="shared" si="29"/>
        <v>#DIV/0!</v>
      </c>
    </row>
    <row r="238" spans="1:6" ht="15.75" customHeight="1">
      <c r="A238" s="15" t="s">
        <v>64</v>
      </c>
      <c r="B238" s="11">
        <v>5764.91</v>
      </c>
      <c r="C238" s="52"/>
      <c r="D238" s="52"/>
      <c r="E238" s="13" t="e">
        <f t="shared" si="28"/>
        <v>#DIV/0!</v>
      </c>
      <c r="F238" s="28">
        <f t="shared" si="29"/>
        <v>0</v>
      </c>
    </row>
    <row r="239" spans="1:6" s="10" customFormat="1" ht="15.75" customHeight="1">
      <c r="A239" s="26" t="s">
        <v>45</v>
      </c>
      <c r="B239" s="9">
        <f>SUM(B240:B253)</f>
        <v>3366.88</v>
      </c>
      <c r="C239" s="50">
        <f>SUM(C240:C253)</f>
        <v>3335.5799999999995</v>
      </c>
      <c r="D239" s="50">
        <f>SUM(D240:D253)</f>
        <v>3367.4300000000003</v>
      </c>
      <c r="E239" s="60">
        <f t="shared" si="28"/>
        <v>1.0095485642676838</v>
      </c>
      <c r="F239" s="61">
        <f t="shared" si="29"/>
        <v>1.0001633559853633</v>
      </c>
    </row>
    <row r="240" spans="1:6" ht="15.75" customHeight="1">
      <c r="A240" s="15" t="s">
        <v>77</v>
      </c>
      <c r="B240" s="11">
        <v>2402.03</v>
      </c>
      <c r="C240" s="11">
        <v>2354.46</v>
      </c>
      <c r="D240" s="11">
        <v>2189.76</v>
      </c>
      <c r="E240" s="13">
        <f aca="true" t="shared" si="30" ref="E240:E253">D240/C240</f>
        <v>0.9300476542391887</v>
      </c>
      <c r="F240" s="28">
        <f aca="true" t="shared" si="31" ref="F240:F253">D240/B240</f>
        <v>0.9116289138770124</v>
      </c>
    </row>
    <row r="241" spans="1:6" ht="15.75" customHeight="1">
      <c r="A241" s="15" t="s">
        <v>81</v>
      </c>
      <c r="B241" s="11">
        <v>4.87</v>
      </c>
      <c r="C241" s="11">
        <v>2.39</v>
      </c>
      <c r="D241" s="11">
        <v>2.39</v>
      </c>
      <c r="E241" s="13">
        <f t="shared" si="30"/>
        <v>1</v>
      </c>
      <c r="F241" s="28">
        <f t="shared" si="31"/>
        <v>0.49075975359342916</v>
      </c>
    </row>
    <row r="242" spans="1:6" ht="15.75" customHeight="1">
      <c r="A242" s="15" t="s">
        <v>78</v>
      </c>
      <c r="B242" s="11">
        <v>146.95</v>
      </c>
      <c r="C242" s="11">
        <v>141.35</v>
      </c>
      <c r="D242" s="11">
        <v>123.05</v>
      </c>
      <c r="E242" s="13">
        <f t="shared" si="30"/>
        <v>0.8705341351255749</v>
      </c>
      <c r="F242" s="28">
        <f t="shared" si="31"/>
        <v>0.8373596461381423</v>
      </c>
    </row>
    <row r="243" spans="1:6" ht="15.75" customHeight="1">
      <c r="A243" s="15" t="s">
        <v>79</v>
      </c>
      <c r="B243" s="11">
        <v>134.42</v>
      </c>
      <c r="C243" s="11">
        <v>131.49</v>
      </c>
      <c r="D243" s="11">
        <v>121.86</v>
      </c>
      <c r="E243" s="13">
        <f t="shared" si="30"/>
        <v>0.9267624914442162</v>
      </c>
      <c r="F243" s="28">
        <f t="shared" si="31"/>
        <v>0.9065615235828003</v>
      </c>
    </row>
    <row r="244" spans="1:6" ht="15.75" customHeight="1">
      <c r="A244" s="15" t="s">
        <v>80</v>
      </c>
      <c r="B244" s="11">
        <v>134.42</v>
      </c>
      <c r="C244" s="11">
        <v>131.49</v>
      </c>
      <c r="D244" s="11">
        <v>121.86</v>
      </c>
      <c r="E244" s="13">
        <f t="shared" si="30"/>
        <v>0.9267624914442162</v>
      </c>
      <c r="F244" s="28">
        <f t="shared" si="31"/>
        <v>0.9065615235828003</v>
      </c>
    </row>
    <row r="245" spans="1:6" ht="15.75" customHeight="1">
      <c r="A245" s="15" t="s">
        <v>52</v>
      </c>
      <c r="B245" s="14"/>
      <c r="C245" s="52"/>
      <c r="D245" s="52">
        <v>210</v>
      </c>
      <c r="E245" s="13" t="e">
        <f aca="true" t="shared" si="32" ref="E245:E253">D245/C245</f>
        <v>#DIV/0!</v>
      </c>
      <c r="F245" s="28" t="e">
        <f aca="true" t="shared" si="33" ref="F245:F253">D245/B245</f>
        <v>#DIV/0!</v>
      </c>
    </row>
    <row r="246" spans="1:6" ht="15.75" customHeight="1">
      <c r="A246" s="15" t="s">
        <v>25</v>
      </c>
      <c r="B246" s="14"/>
      <c r="C246" s="52">
        <v>61</v>
      </c>
      <c r="D246" s="52"/>
      <c r="E246" s="13">
        <f t="shared" si="32"/>
        <v>0</v>
      </c>
      <c r="F246" s="28" t="e">
        <f t="shared" si="33"/>
        <v>#DIV/0!</v>
      </c>
    </row>
    <row r="247" spans="1:6" ht="15.75" customHeight="1">
      <c r="A247" s="15" t="s">
        <v>36</v>
      </c>
      <c r="B247" s="11"/>
      <c r="C247" s="11">
        <v>95</v>
      </c>
      <c r="D247" s="11"/>
      <c r="E247" s="13">
        <f t="shared" si="32"/>
        <v>0</v>
      </c>
      <c r="F247" s="28" t="e">
        <f t="shared" si="33"/>
        <v>#DIV/0!</v>
      </c>
    </row>
    <row r="248" spans="1:6" ht="15.75" customHeight="1">
      <c r="A248" s="15" t="s">
        <v>26</v>
      </c>
      <c r="B248" s="11">
        <v>172.05</v>
      </c>
      <c r="C248" s="52">
        <v>288.4</v>
      </c>
      <c r="D248" s="52">
        <v>107.18</v>
      </c>
      <c r="E248" s="13">
        <f t="shared" si="32"/>
        <v>0.37163661581137314</v>
      </c>
      <c r="F248" s="28">
        <f t="shared" si="33"/>
        <v>0.622958442313281</v>
      </c>
    </row>
    <row r="249" spans="1:6" ht="15.75" customHeight="1">
      <c r="A249" s="27" t="s">
        <v>33</v>
      </c>
      <c r="B249" s="11">
        <v>191.44</v>
      </c>
      <c r="C249" s="52"/>
      <c r="D249" s="52">
        <v>51.11</v>
      </c>
      <c r="E249" s="13" t="e">
        <f t="shared" si="32"/>
        <v>#DIV/0!</v>
      </c>
      <c r="F249" s="28">
        <f t="shared" si="33"/>
        <v>0.2669765984120351</v>
      </c>
    </row>
    <row r="250" spans="1:6" ht="15.75" customHeight="1">
      <c r="A250" s="15" t="s">
        <v>44</v>
      </c>
      <c r="B250" s="41" t="s">
        <v>97</v>
      </c>
      <c r="C250" s="41"/>
      <c r="D250" s="11">
        <v>408.72</v>
      </c>
      <c r="E250" s="13" t="e">
        <f t="shared" si="32"/>
        <v>#DIV/0!</v>
      </c>
      <c r="F250" s="28" t="e">
        <f t="shared" si="33"/>
        <v>#VALUE!</v>
      </c>
    </row>
    <row r="251" spans="1:6" ht="15.75" customHeight="1">
      <c r="A251" s="15" t="s">
        <v>55</v>
      </c>
      <c r="B251" s="11">
        <v>86.5</v>
      </c>
      <c r="C251" s="52"/>
      <c r="D251" s="52"/>
      <c r="E251" s="13" t="e">
        <f t="shared" si="32"/>
        <v>#DIV/0!</v>
      </c>
      <c r="F251" s="28">
        <f t="shared" si="33"/>
        <v>0</v>
      </c>
    </row>
    <row r="252" spans="1:6" ht="15.75" customHeight="1">
      <c r="A252" s="27" t="s">
        <v>28</v>
      </c>
      <c r="B252" s="14"/>
      <c r="C252" s="52">
        <v>32</v>
      </c>
      <c r="D252" s="52"/>
      <c r="E252" s="13">
        <f t="shared" si="32"/>
        <v>0</v>
      </c>
      <c r="F252" s="28" t="e">
        <f t="shared" si="33"/>
        <v>#DIV/0!</v>
      </c>
    </row>
    <row r="253" spans="1:6" ht="15.75" customHeight="1">
      <c r="A253" s="29" t="s">
        <v>14</v>
      </c>
      <c r="B253" s="11">
        <v>94.2</v>
      </c>
      <c r="C253" s="52">
        <v>98</v>
      </c>
      <c r="D253" s="52">
        <v>31.5</v>
      </c>
      <c r="E253" s="13">
        <f t="shared" si="32"/>
        <v>0.32142857142857145</v>
      </c>
      <c r="F253" s="28">
        <f t="shared" si="33"/>
        <v>0.3343949044585987</v>
      </c>
    </row>
    <row r="254" spans="1:6" s="10" customFormat="1" ht="15.75" customHeight="1">
      <c r="A254" s="26" t="s">
        <v>46</v>
      </c>
      <c r="B254" s="9">
        <f>SUM(B255:B284)</f>
        <v>228360.96000000002</v>
      </c>
      <c r="C254" s="50">
        <f>SUM(C255:C284)</f>
        <v>232858.16</v>
      </c>
      <c r="D254" s="50">
        <f>SUM(D255:D284)</f>
        <v>286338.68999999994</v>
      </c>
      <c r="E254" s="78">
        <f>D254/C254</f>
        <v>1.2296699845090244</v>
      </c>
      <c r="F254" s="79">
        <f>D254/B254</f>
        <v>1.2538863472985922</v>
      </c>
    </row>
    <row r="255" spans="1:6" ht="15.75" customHeight="1">
      <c r="A255" s="15" t="s">
        <v>77</v>
      </c>
      <c r="B255" s="11">
        <v>175838.7</v>
      </c>
      <c r="C255" s="11">
        <v>175005.78</v>
      </c>
      <c r="D255" s="11">
        <v>175941.87</v>
      </c>
      <c r="E255" s="13">
        <f aca="true" t="shared" si="34" ref="E255:E285">D255/C255</f>
        <v>1.0053489090474612</v>
      </c>
      <c r="F255" s="28">
        <f aca="true" t="shared" si="35" ref="F255:F285">D255/B255</f>
        <v>1.00058673090736</v>
      </c>
    </row>
    <row r="256" spans="1:6" ht="15.75" customHeight="1">
      <c r="A256" s="15" t="s">
        <v>81</v>
      </c>
      <c r="B256" s="11">
        <v>1620.99</v>
      </c>
      <c r="C256" s="11">
        <v>1626.15</v>
      </c>
      <c r="D256" s="11">
        <v>1689.93</v>
      </c>
      <c r="E256" s="13">
        <f t="shared" si="34"/>
        <v>1.0392214740337606</v>
      </c>
      <c r="F256" s="28">
        <f t="shared" si="35"/>
        <v>1.042529565265671</v>
      </c>
    </row>
    <row r="257" spans="1:6" ht="15.75" customHeight="1">
      <c r="A257" s="15" t="s">
        <v>101</v>
      </c>
      <c r="B257" s="11">
        <v>409.43</v>
      </c>
      <c r="C257" s="11">
        <v>413.94</v>
      </c>
      <c r="D257" s="11">
        <v>407.4</v>
      </c>
      <c r="E257" s="13">
        <f t="shared" si="34"/>
        <v>0.9842006087838817</v>
      </c>
      <c r="F257" s="28">
        <f t="shared" si="35"/>
        <v>0.9950418875021371</v>
      </c>
    </row>
    <row r="258" spans="1:6" ht="15.75" customHeight="1">
      <c r="A258" s="15" t="s">
        <v>98</v>
      </c>
      <c r="B258" s="11">
        <v>374.17</v>
      </c>
      <c r="C258" s="11">
        <v>5280</v>
      </c>
      <c r="D258" s="11"/>
      <c r="E258" s="13">
        <f t="shared" si="34"/>
        <v>0</v>
      </c>
      <c r="F258" s="28">
        <f t="shared" si="35"/>
        <v>0</v>
      </c>
    </row>
    <row r="259" spans="1:6" ht="15.75" customHeight="1">
      <c r="A259" s="15" t="s">
        <v>78</v>
      </c>
      <c r="B259" s="11">
        <v>11366.24</v>
      </c>
      <c r="C259" s="11">
        <v>11723.64</v>
      </c>
      <c r="D259" s="11">
        <v>11374.49</v>
      </c>
      <c r="E259" s="13">
        <f t="shared" si="34"/>
        <v>0.970218293976956</v>
      </c>
      <c r="F259" s="28">
        <f t="shared" si="35"/>
        <v>1.0007258336969833</v>
      </c>
    </row>
    <row r="260" spans="1:6" ht="15.75" customHeight="1">
      <c r="A260" s="15" t="s">
        <v>79</v>
      </c>
      <c r="B260" s="11">
        <v>9979.43</v>
      </c>
      <c r="C260" s="11">
        <v>10213.24</v>
      </c>
      <c r="D260" s="11">
        <v>9969.28</v>
      </c>
      <c r="E260" s="13">
        <f t="shared" si="34"/>
        <v>0.9761133587382653</v>
      </c>
      <c r="F260" s="28">
        <f t="shared" si="35"/>
        <v>0.9989829078414298</v>
      </c>
    </row>
    <row r="261" spans="1:6" ht="15.75" customHeight="1">
      <c r="A261" s="15" t="s">
        <v>80</v>
      </c>
      <c r="B261" s="11">
        <v>9979.43</v>
      </c>
      <c r="C261" s="11">
        <v>10213.24</v>
      </c>
      <c r="D261" s="11">
        <v>9969.28</v>
      </c>
      <c r="E261" s="13">
        <f t="shared" si="34"/>
        <v>0.9761133587382653</v>
      </c>
      <c r="F261" s="28">
        <f t="shared" si="35"/>
        <v>0.9989829078414298</v>
      </c>
    </row>
    <row r="262" spans="1:6" ht="15.75" customHeight="1">
      <c r="A262" s="15" t="s">
        <v>18</v>
      </c>
      <c r="B262" s="11">
        <v>790.35</v>
      </c>
      <c r="C262" s="11">
        <v>2158.49</v>
      </c>
      <c r="D262" s="11">
        <v>2397.95</v>
      </c>
      <c r="E262" s="13">
        <f t="shared" si="34"/>
        <v>1.1109386654559437</v>
      </c>
      <c r="F262" s="28">
        <f t="shared" si="35"/>
        <v>3.034035553868539</v>
      </c>
    </row>
    <row r="263" spans="1:6" ht="15.75" customHeight="1">
      <c r="A263" s="15" t="s">
        <v>19</v>
      </c>
      <c r="B263" s="11"/>
      <c r="C263" s="11">
        <v>1506.46</v>
      </c>
      <c r="D263" s="11">
        <v>714.79</v>
      </c>
      <c r="E263" s="13">
        <f t="shared" si="34"/>
        <v>0.47448322557518946</v>
      </c>
      <c r="F263" s="28" t="e">
        <f t="shared" si="35"/>
        <v>#DIV/0!</v>
      </c>
    </row>
    <row r="264" spans="1:6" ht="15.75" customHeight="1">
      <c r="A264" s="15" t="s">
        <v>20</v>
      </c>
      <c r="B264" s="11"/>
      <c r="C264" s="11">
        <v>1319.49</v>
      </c>
      <c r="D264" s="11">
        <v>895.86</v>
      </c>
      <c r="E264" s="13">
        <f t="shared" si="34"/>
        <v>0.6789441375076735</v>
      </c>
      <c r="F264" s="28" t="e">
        <f t="shared" si="35"/>
        <v>#DIV/0!</v>
      </c>
    </row>
    <row r="265" spans="1:6" ht="15.75" customHeight="1">
      <c r="A265" s="15" t="s">
        <v>21</v>
      </c>
      <c r="B265" s="11"/>
      <c r="C265" s="11">
        <v>571.48</v>
      </c>
      <c r="D265" s="11">
        <v>453.24</v>
      </c>
      <c r="E265" s="13">
        <f t="shared" si="34"/>
        <v>0.7930986211240988</v>
      </c>
      <c r="F265" s="28" t="e">
        <f t="shared" si="35"/>
        <v>#DIV/0!</v>
      </c>
    </row>
    <row r="266" spans="1:6" ht="15.75" customHeight="1">
      <c r="A266" s="15" t="s">
        <v>71</v>
      </c>
      <c r="B266" s="11">
        <v>60</v>
      </c>
      <c r="C266" s="52">
        <v>40</v>
      </c>
      <c r="D266" s="11">
        <v>20</v>
      </c>
      <c r="E266" s="13">
        <f t="shared" si="34"/>
        <v>0.5</v>
      </c>
      <c r="F266" s="28">
        <f t="shared" si="35"/>
        <v>0.3333333333333333</v>
      </c>
    </row>
    <row r="267" spans="1:6" ht="15.75" customHeight="1">
      <c r="A267" s="15" t="s">
        <v>74</v>
      </c>
      <c r="B267" s="11">
        <v>28</v>
      </c>
      <c r="C267" s="52"/>
      <c r="D267" s="52"/>
      <c r="E267" s="13" t="e">
        <f t="shared" si="34"/>
        <v>#DIV/0!</v>
      </c>
      <c r="F267" s="28">
        <f t="shared" si="35"/>
        <v>0</v>
      </c>
    </row>
    <row r="268" spans="1:6" ht="15.75" customHeight="1">
      <c r="A268" s="15" t="s">
        <v>24</v>
      </c>
      <c r="B268" s="11"/>
      <c r="C268" s="11">
        <v>2.1</v>
      </c>
      <c r="D268" s="11"/>
      <c r="E268" s="13">
        <f t="shared" si="34"/>
        <v>0</v>
      </c>
      <c r="F268" s="28" t="e">
        <f t="shared" si="35"/>
        <v>#DIV/0!</v>
      </c>
    </row>
    <row r="269" spans="1:6" ht="15.75" customHeight="1">
      <c r="A269" s="15" t="s">
        <v>52</v>
      </c>
      <c r="B269" s="11">
        <v>1408.79</v>
      </c>
      <c r="C269" s="52">
        <v>6883.91</v>
      </c>
      <c r="D269" s="52"/>
      <c r="E269" s="13">
        <f t="shared" si="34"/>
        <v>0</v>
      </c>
      <c r="F269" s="28">
        <f t="shared" si="35"/>
        <v>0</v>
      </c>
    </row>
    <row r="270" spans="1:6" ht="15.75" customHeight="1">
      <c r="A270" s="15" t="s">
        <v>25</v>
      </c>
      <c r="B270" s="11"/>
      <c r="C270" s="11">
        <v>30</v>
      </c>
      <c r="D270" s="11">
        <v>219.5</v>
      </c>
      <c r="E270" s="13">
        <f t="shared" si="34"/>
        <v>7.316666666666666</v>
      </c>
      <c r="F270" s="28" t="e">
        <f t="shared" si="35"/>
        <v>#DIV/0!</v>
      </c>
    </row>
    <row r="271" spans="1:6" ht="15.75" customHeight="1">
      <c r="A271" s="15" t="s">
        <v>60</v>
      </c>
      <c r="B271" s="11">
        <v>239.6</v>
      </c>
      <c r="C271" s="52">
        <v>45</v>
      </c>
      <c r="D271" s="52">
        <v>72</v>
      </c>
      <c r="E271" s="13">
        <f t="shared" si="34"/>
        <v>1.6</v>
      </c>
      <c r="F271" s="28">
        <f t="shared" si="35"/>
        <v>0.3005008347245409</v>
      </c>
    </row>
    <row r="272" spans="1:6" ht="15.75" customHeight="1">
      <c r="A272" s="15" t="s">
        <v>26</v>
      </c>
      <c r="B272" s="11">
        <v>319.45</v>
      </c>
      <c r="C272" s="52"/>
      <c r="D272" s="11">
        <v>1042</v>
      </c>
      <c r="E272" s="13" t="e">
        <f t="shared" si="34"/>
        <v>#DIV/0!</v>
      </c>
      <c r="F272" s="28">
        <f t="shared" si="35"/>
        <v>3.2618563155423383</v>
      </c>
    </row>
    <row r="273" spans="1:6" ht="15.75" customHeight="1">
      <c r="A273" s="15" t="s">
        <v>116</v>
      </c>
      <c r="B273" s="11"/>
      <c r="C273" s="11">
        <v>228.73</v>
      </c>
      <c r="D273" s="11"/>
      <c r="E273" s="13">
        <f t="shared" si="34"/>
        <v>0</v>
      </c>
      <c r="F273" s="28" t="e">
        <f t="shared" si="35"/>
        <v>#DIV/0!</v>
      </c>
    </row>
    <row r="274" spans="1:6" ht="15.75" customHeight="1">
      <c r="A274" s="15" t="s">
        <v>102</v>
      </c>
      <c r="B274" s="11">
        <v>136</v>
      </c>
      <c r="C274" s="52">
        <v>4760.23</v>
      </c>
      <c r="D274" s="11">
        <v>12999.48</v>
      </c>
      <c r="E274" s="13">
        <f t="shared" si="34"/>
        <v>2.7308512403812424</v>
      </c>
      <c r="F274" s="28">
        <f t="shared" si="35"/>
        <v>95.58441176470588</v>
      </c>
    </row>
    <row r="275" spans="1:6" ht="15.75" customHeight="1">
      <c r="A275" s="15" t="s">
        <v>118</v>
      </c>
      <c r="B275" s="11"/>
      <c r="C275" s="11">
        <v>26.5</v>
      </c>
      <c r="D275" s="11"/>
      <c r="E275" s="13">
        <f t="shared" si="34"/>
        <v>0</v>
      </c>
      <c r="F275" s="28" t="e">
        <f t="shared" si="35"/>
        <v>#DIV/0!</v>
      </c>
    </row>
    <row r="276" spans="1:6" ht="15.75" customHeight="1">
      <c r="A276" s="15" t="s">
        <v>61</v>
      </c>
      <c r="B276" s="11">
        <v>895.5</v>
      </c>
      <c r="C276" s="52"/>
      <c r="D276" s="52">
        <v>32437.55</v>
      </c>
      <c r="E276" s="13" t="e">
        <f t="shared" si="34"/>
        <v>#DIV/0!</v>
      </c>
      <c r="F276" s="28">
        <f t="shared" si="35"/>
        <v>36.22283640424344</v>
      </c>
    </row>
    <row r="277" spans="1:6" ht="15.75" customHeight="1">
      <c r="A277" s="15" t="s">
        <v>76</v>
      </c>
      <c r="B277" s="11">
        <v>4920.88</v>
      </c>
      <c r="C277" s="52"/>
      <c r="D277" s="52"/>
      <c r="E277" s="13" t="e">
        <f t="shared" si="34"/>
        <v>#DIV/0!</v>
      </c>
      <c r="F277" s="28">
        <f t="shared" si="35"/>
        <v>0</v>
      </c>
    </row>
    <row r="278" spans="1:6" ht="15.75" customHeight="1">
      <c r="A278" s="15" t="s">
        <v>54</v>
      </c>
      <c r="B278" s="11"/>
      <c r="C278" s="52"/>
      <c r="D278" s="52">
        <v>2385.47</v>
      </c>
      <c r="E278" s="13" t="e">
        <f t="shared" si="34"/>
        <v>#DIV/0!</v>
      </c>
      <c r="F278" s="28" t="e">
        <f t="shared" si="35"/>
        <v>#DIV/0!</v>
      </c>
    </row>
    <row r="279" spans="1:6" ht="15.75" customHeight="1">
      <c r="A279" s="15" t="s">
        <v>43</v>
      </c>
      <c r="B279" s="11"/>
      <c r="C279" s="52">
        <f>138.5+184.08</f>
        <v>322.58000000000004</v>
      </c>
      <c r="D279" s="52"/>
      <c r="E279" s="13">
        <f t="shared" si="34"/>
        <v>0</v>
      </c>
      <c r="F279" s="28" t="e">
        <f t="shared" si="35"/>
        <v>#DIV/0!</v>
      </c>
    </row>
    <row r="280" spans="1:6" ht="15.75" customHeight="1">
      <c r="A280" s="15" t="s">
        <v>62</v>
      </c>
      <c r="B280" s="11">
        <f>236-85</f>
        <v>151</v>
      </c>
      <c r="C280" s="52">
        <v>22</v>
      </c>
      <c r="D280" s="52">
        <v>3782.1</v>
      </c>
      <c r="E280" s="13">
        <f t="shared" si="34"/>
        <v>171.91363636363636</v>
      </c>
      <c r="F280" s="28">
        <f t="shared" si="35"/>
        <v>25.04701986754967</v>
      </c>
    </row>
    <row r="281" spans="1:6" ht="15.75" customHeight="1">
      <c r="A281" s="15" t="s">
        <v>55</v>
      </c>
      <c r="B281" s="11">
        <v>5660</v>
      </c>
      <c r="C281" s="52">
        <v>77</v>
      </c>
      <c r="D281" s="52">
        <f>895+16291.1</f>
        <v>17186.1</v>
      </c>
      <c r="E281" s="13">
        <f t="shared" si="34"/>
        <v>223.19610389610386</v>
      </c>
      <c r="F281" s="28">
        <f t="shared" si="35"/>
        <v>3.036413427561837</v>
      </c>
    </row>
    <row r="282" spans="1:6" ht="15.75" customHeight="1">
      <c r="A282" s="15" t="s">
        <v>63</v>
      </c>
      <c r="B282" s="11"/>
      <c r="C282" s="52">
        <v>358.2</v>
      </c>
      <c r="D282" s="11">
        <v>2380.4</v>
      </c>
      <c r="E282" s="13">
        <f t="shared" si="34"/>
        <v>6.645449469570073</v>
      </c>
      <c r="F282" s="28" t="e">
        <f t="shared" si="35"/>
        <v>#DIV/0!</v>
      </c>
    </row>
    <row r="283" spans="1:6" ht="15.75" customHeight="1">
      <c r="A283" s="15" t="s">
        <v>14</v>
      </c>
      <c r="B283" s="11"/>
      <c r="C283" s="52">
        <v>30</v>
      </c>
      <c r="D283" s="11"/>
      <c r="E283" s="13">
        <f t="shared" si="34"/>
        <v>0</v>
      </c>
      <c r="F283" s="28" t="e">
        <f t="shared" si="35"/>
        <v>#DIV/0!</v>
      </c>
    </row>
    <row r="284" spans="1:6" ht="15.75" customHeight="1">
      <c r="A284" s="15" t="s">
        <v>92</v>
      </c>
      <c r="B284" s="11">
        <v>4183</v>
      </c>
      <c r="C284" s="52"/>
      <c r="D284" s="52"/>
      <c r="E284" s="13" t="e">
        <f t="shared" si="34"/>
        <v>#DIV/0!</v>
      </c>
      <c r="F284" s="28">
        <f t="shared" si="35"/>
        <v>0</v>
      </c>
    </row>
    <row r="285" spans="1:6" s="10" customFormat="1" ht="15.75" customHeight="1">
      <c r="A285" s="26" t="s">
        <v>47</v>
      </c>
      <c r="B285" s="9">
        <f>SUM(B286:B303)</f>
        <v>10165.99</v>
      </c>
      <c r="C285" s="54">
        <f>SUM(C286:C303)</f>
        <v>11193.489999999996</v>
      </c>
      <c r="D285" s="54">
        <f>SUM(D286:D303)</f>
        <v>11347.81</v>
      </c>
      <c r="E285" s="60">
        <f t="shared" si="34"/>
        <v>1.013786584881034</v>
      </c>
      <c r="F285" s="61">
        <f t="shared" si="35"/>
        <v>1.1162523276139362</v>
      </c>
    </row>
    <row r="286" spans="1:6" ht="15.75" customHeight="1">
      <c r="A286" s="15" t="s">
        <v>77</v>
      </c>
      <c r="B286" s="11">
        <v>6686.93</v>
      </c>
      <c r="C286" s="11">
        <v>7536.86</v>
      </c>
      <c r="D286" s="11">
        <v>7318.71</v>
      </c>
      <c r="E286" s="13">
        <f aca="true" t="shared" si="36" ref="E286:E304">D286/C286</f>
        <v>0.9710555854825484</v>
      </c>
      <c r="F286" s="28">
        <f aca="true" t="shared" si="37" ref="F286:F304">D286/B286</f>
        <v>1.0944798285610886</v>
      </c>
    </row>
    <row r="287" spans="1:6" ht="15.75" customHeight="1">
      <c r="A287" s="15" t="s">
        <v>81</v>
      </c>
      <c r="B287" s="11">
        <v>11.09</v>
      </c>
      <c r="C287" s="11">
        <v>11.17</v>
      </c>
      <c r="D287" s="11">
        <v>9.87</v>
      </c>
      <c r="E287" s="13">
        <f t="shared" si="36"/>
        <v>0.883616830796777</v>
      </c>
      <c r="F287" s="28">
        <f t="shared" si="37"/>
        <v>0.889990982867448</v>
      </c>
    </row>
    <row r="288" spans="1:6" ht="15.75" customHeight="1">
      <c r="A288" s="15" t="s">
        <v>78</v>
      </c>
      <c r="B288" s="11">
        <v>360.39</v>
      </c>
      <c r="C288" s="11">
        <v>406.14</v>
      </c>
      <c r="D288" s="11">
        <v>365.27</v>
      </c>
      <c r="E288" s="13">
        <f t="shared" si="36"/>
        <v>0.899369675481361</v>
      </c>
      <c r="F288" s="28">
        <f t="shared" si="37"/>
        <v>1.013540886262105</v>
      </c>
    </row>
    <row r="289" spans="1:6" ht="15.75" customHeight="1">
      <c r="A289" s="15" t="s">
        <v>79</v>
      </c>
      <c r="B289" s="11">
        <v>371.51</v>
      </c>
      <c r="C289" s="11">
        <v>418.65</v>
      </c>
      <c r="D289" s="11">
        <v>404.95</v>
      </c>
      <c r="E289" s="13">
        <f t="shared" si="36"/>
        <v>0.9672757673474263</v>
      </c>
      <c r="F289" s="28">
        <f t="shared" si="37"/>
        <v>1.0900110360420985</v>
      </c>
    </row>
    <row r="290" spans="1:6" ht="15.75" customHeight="1">
      <c r="A290" s="15" t="s">
        <v>80</v>
      </c>
      <c r="B290" s="11">
        <v>371.51</v>
      </c>
      <c r="C290" s="11">
        <v>418.65</v>
      </c>
      <c r="D290" s="11">
        <v>404.95</v>
      </c>
      <c r="E290" s="13">
        <f t="shared" si="36"/>
        <v>0.9672757673474263</v>
      </c>
      <c r="F290" s="28">
        <f t="shared" si="37"/>
        <v>1.0900110360420985</v>
      </c>
    </row>
    <row r="291" spans="1:6" ht="15.75" customHeight="1">
      <c r="A291" s="15" t="s">
        <v>18</v>
      </c>
      <c r="B291" s="11">
        <v>195.76</v>
      </c>
      <c r="C291" s="11">
        <v>151.05</v>
      </c>
      <c r="D291" s="11">
        <v>148.22</v>
      </c>
      <c r="E291" s="13">
        <f t="shared" si="36"/>
        <v>0.9812644819596159</v>
      </c>
      <c r="F291" s="28">
        <f t="shared" si="37"/>
        <v>0.7571516142214957</v>
      </c>
    </row>
    <row r="292" spans="1:6" ht="15.75" customHeight="1">
      <c r="A292" s="15" t="s">
        <v>19</v>
      </c>
      <c r="B292" s="11"/>
      <c r="C292" s="52"/>
      <c r="D292" s="11">
        <v>12.91</v>
      </c>
      <c r="E292" s="13" t="e">
        <f t="shared" si="36"/>
        <v>#DIV/0!</v>
      </c>
      <c r="F292" s="28" t="e">
        <f t="shared" si="37"/>
        <v>#DIV/0!</v>
      </c>
    </row>
    <row r="293" spans="1:6" ht="15.75" customHeight="1">
      <c r="A293" s="15" t="s">
        <v>20</v>
      </c>
      <c r="B293" s="11">
        <v>22.35</v>
      </c>
      <c r="C293" s="52">
        <v>24.14</v>
      </c>
      <c r="D293" s="11">
        <v>22.35</v>
      </c>
      <c r="E293" s="13">
        <f t="shared" si="36"/>
        <v>0.9258492129246065</v>
      </c>
      <c r="F293" s="28">
        <f t="shared" si="37"/>
        <v>1</v>
      </c>
    </row>
    <row r="294" spans="1:6" ht="15.75" customHeight="1">
      <c r="A294" s="15" t="s">
        <v>21</v>
      </c>
      <c r="B294" s="11"/>
      <c r="C294" s="11">
        <v>1222.54</v>
      </c>
      <c r="D294" s="11">
        <v>484.8</v>
      </c>
      <c r="E294" s="13">
        <f aca="true" t="shared" si="38" ref="E294:E303">D294/C294</f>
        <v>0.3965514420796048</v>
      </c>
      <c r="F294" s="28" t="e">
        <f aca="true" t="shared" si="39" ref="F294:F303">D294/B294</f>
        <v>#DIV/0!</v>
      </c>
    </row>
    <row r="295" spans="1:6" ht="15.75" customHeight="1">
      <c r="A295" s="15" t="s">
        <v>22</v>
      </c>
      <c r="B295" s="11"/>
      <c r="C295" s="52">
        <v>23.39</v>
      </c>
      <c r="D295" s="52"/>
      <c r="E295" s="13">
        <f t="shared" si="38"/>
        <v>0</v>
      </c>
      <c r="F295" s="28" t="e">
        <f t="shared" si="39"/>
        <v>#DIV/0!</v>
      </c>
    </row>
    <row r="296" spans="1:6" ht="15.75" customHeight="1">
      <c r="A296" s="15" t="s">
        <v>74</v>
      </c>
      <c r="B296" s="11"/>
      <c r="C296" s="52">
        <v>32</v>
      </c>
      <c r="D296" s="52"/>
      <c r="E296" s="13">
        <f t="shared" si="38"/>
        <v>0</v>
      </c>
      <c r="F296" s="28" t="e">
        <f t="shared" si="39"/>
        <v>#DIV/0!</v>
      </c>
    </row>
    <row r="297" spans="1:6" ht="15.75" customHeight="1">
      <c r="A297" s="15" t="s">
        <v>52</v>
      </c>
      <c r="B297" s="11">
        <v>352.2</v>
      </c>
      <c r="C297" s="52">
        <v>907.3</v>
      </c>
      <c r="D297" s="52"/>
      <c r="E297" s="13">
        <f t="shared" si="38"/>
        <v>0</v>
      </c>
      <c r="F297" s="28">
        <f t="shared" si="39"/>
        <v>0</v>
      </c>
    </row>
    <row r="298" spans="1:6" ht="15.75" customHeight="1">
      <c r="A298" s="15" t="s">
        <v>36</v>
      </c>
      <c r="B298" s="41" t="s">
        <v>97</v>
      </c>
      <c r="C298" s="41"/>
      <c r="D298" s="11">
        <v>99</v>
      </c>
      <c r="E298" s="13" t="e">
        <f t="shared" si="38"/>
        <v>#DIV/0!</v>
      </c>
      <c r="F298" s="28" t="e">
        <f t="shared" si="39"/>
        <v>#VALUE!</v>
      </c>
    </row>
    <row r="299" spans="1:6" ht="15.75" customHeight="1">
      <c r="A299" s="15" t="s">
        <v>26</v>
      </c>
      <c r="B299" s="11">
        <v>92.4</v>
      </c>
      <c r="C299" s="52"/>
      <c r="D299" s="52">
        <v>231.94</v>
      </c>
      <c r="E299" s="13" t="e">
        <f t="shared" si="38"/>
        <v>#DIV/0!</v>
      </c>
      <c r="F299" s="28">
        <f t="shared" si="39"/>
        <v>2.51017316017316</v>
      </c>
    </row>
    <row r="300" spans="1:6" ht="15.75" customHeight="1">
      <c r="A300" s="15" t="s">
        <v>51</v>
      </c>
      <c r="B300" s="11"/>
      <c r="C300" s="11">
        <v>41.6</v>
      </c>
      <c r="D300" s="11"/>
      <c r="E300" s="13">
        <f t="shared" si="38"/>
        <v>0</v>
      </c>
      <c r="F300" s="28" t="e">
        <f t="shared" si="39"/>
        <v>#DIV/0!</v>
      </c>
    </row>
    <row r="301" spans="1:6" ht="15.75" customHeight="1">
      <c r="A301" s="15" t="s">
        <v>54</v>
      </c>
      <c r="B301" s="11">
        <v>272.96</v>
      </c>
      <c r="C301" s="52"/>
      <c r="D301" s="52">
        <v>769.84</v>
      </c>
      <c r="E301" s="13" t="e">
        <f t="shared" si="38"/>
        <v>#DIV/0!</v>
      </c>
      <c r="F301" s="28">
        <f t="shared" si="39"/>
        <v>2.8203399765533415</v>
      </c>
    </row>
    <row r="302" spans="1:6" ht="15.75" customHeight="1">
      <c r="A302" s="15" t="s">
        <v>62</v>
      </c>
      <c r="B302" s="11">
        <v>1163</v>
      </c>
      <c r="C302" s="52"/>
      <c r="D302" s="52">
        <v>1075</v>
      </c>
      <c r="E302" s="13" t="e">
        <f t="shared" si="38"/>
        <v>#DIV/0!</v>
      </c>
      <c r="F302" s="28">
        <f t="shared" si="39"/>
        <v>0.9243336199484092</v>
      </c>
    </row>
    <row r="303" spans="1:6" ht="15.75" customHeight="1">
      <c r="A303" s="15" t="s">
        <v>55</v>
      </c>
      <c r="B303" s="11">
        <v>265.89</v>
      </c>
      <c r="C303" s="52"/>
      <c r="D303" s="52"/>
      <c r="E303" s="13" t="e">
        <f t="shared" si="38"/>
        <v>#DIV/0!</v>
      </c>
      <c r="F303" s="28">
        <f t="shared" si="39"/>
        <v>0</v>
      </c>
    </row>
    <row r="304" spans="1:6" s="10" customFormat="1" ht="15.75" customHeight="1">
      <c r="A304" s="42" t="s">
        <v>48</v>
      </c>
      <c r="B304" s="43">
        <f>SUM(B305:B329)</f>
        <v>51503.72</v>
      </c>
      <c r="C304" s="50">
        <f>SUM(C305:C329)</f>
        <v>37428.14</v>
      </c>
      <c r="D304" s="50">
        <f>SUM(D305:D329)</f>
        <v>37840.060000000005</v>
      </c>
      <c r="E304" s="60">
        <f t="shared" si="36"/>
        <v>1.0110056230419147</v>
      </c>
      <c r="F304" s="61">
        <f t="shared" si="37"/>
        <v>0.7347053766213393</v>
      </c>
    </row>
    <row r="305" spans="1:6" ht="15.75" customHeight="1">
      <c r="A305" s="27" t="s">
        <v>6</v>
      </c>
      <c r="B305" s="11">
        <v>10862.23</v>
      </c>
      <c r="C305" s="11">
        <v>11912.7</v>
      </c>
      <c r="D305" s="11">
        <v>10986.47</v>
      </c>
      <c r="E305" s="13">
        <f aca="true" t="shared" si="40" ref="E305:E329">D305/C305</f>
        <v>0.9222485246837407</v>
      </c>
      <c r="F305" s="28">
        <f aca="true" t="shared" si="41" ref="F305:F329">D305/B305</f>
        <v>1.011437798684064</v>
      </c>
    </row>
    <row r="306" spans="1:6" ht="15.75" customHeight="1">
      <c r="A306" s="27" t="s">
        <v>17</v>
      </c>
      <c r="B306" s="11">
        <v>6.22</v>
      </c>
      <c r="C306" s="11">
        <v>6.38</v>
      </c>
      <c r="D306" s="11">
        <v>5.13</v>
      </c>
      <c r="E306" s="13">
        <f t="shared" si="40"/>
        <v>0.8040752351097179</v>
      </c>
      <c r="F306" s="28">
        <f t="shared" si="41"/>
        <v>0.8247588424437299</v>
      </c>
    </row>
    <row r="307" spans="1:6" ht="15.75" customHeight="1">
      <c r="A307" s="27" t="s">
        <v>7</v>
      </c>
      <c r="B307" s="11">
        <v>553.97</v>
      </c>
      <c r="C307" s="11">
        <v>602.68</v>
      </c>
      <c r="D307" s="11">
        <v>548.72</v>
      </c>
      <c r="E307" s="13">
        <f t="shared" si="40"/>
        <v>0.9104665825977303</v>
      </c>
      <c r="F307" s="28">
        <f t="shared" si="41"/>
        <v>0.9905229525064534</v>
      </c>
    </row>
    <row r="308" spans="1:6" ht="15.75" customHeight="1">
      <c r="A308" s="27" t="s">
        <v>8</v>
      </c>
      <c r="B308" s="11">
        <v>601.18</v>
      </c>
      <c r="C308" s="11">
        <v>659.06</v>
      </c>
      <c r="D308" s="11">
        <v>607.4</v>
      </c>
      <c r="E308" s="13">
        <f t="shared" si="40"/>
        <v>0.9216156343883714</v>
      </c>
      <c r="F308" s="28">
        <f t="shared" si="41"/>
        <v>1.0103463189061512</v>
      </c>
    </row>
    <row r="309" spans="1:6" ht="15.75" customHeight="1">
      <c r="A309" s="27" t="s">
        <v>9</v>
      </c>
      <c r="B309" s="11">
        <v>601.18</v>
      </c>
      <c r="C309" s="11">
        <v>659.06</v>
      </c>
      <c r="D309" s="11">
        <v>607.4</v>
      </c>
      <c r="E309" s="13">
        <f>D309/C309</f>
        <v>0.9216156343883714</v>
      </c>
      <c r="F309" s="28">
        <f>D309/B309</f>
        <v>1.0103463189061512</v>
      </c>
    </row>
    <row r="310" spans="1:6" ht="15.75" customHeight="1">
      <c r="A310" s="15" t="s">
        <v>128</v>
      </c>
      <c r="B310" s="41" t="s">
        <v>97</v>
      </c>
      <c r="C310" s="41"/>
      <c r="D310" s="11">
        <v>180</v>
      </c>
      <c r="E310" s="13" t="e">
        <f>D310/C310</f>
        <v>#DIV/0!</v>
      </c>
      <c r="F310" s="28" t="e">
        <f>D310/B310</f>
        <v>#VALUE!</v>
      </c>
    </row>
    <row r="311" spans="1:6" ht="15.75" customHeight="1">
      <c r="A311" s="27" t="s">
        <v>18</v>
      </c>
      <c r="B311" s="11">
        <v>2879.6</v>
      </c>
      <c r="C311" s="52"/>
      <c r="D311" s="11">
        <v>4034.21</v>
      </c>
      <c r="E311" s="13" t="e">
        <f>D311/C311</f>
        <v>#DIV/0!</v>
      </c>
      <c r="F311" s="28">
        <f>D311/B311</f>
        <v>1.4009619391582164</v>
      </c>
    </row>
    <row r="312" spans="1:6" ht="15.75" customHeight="1">
      <c r="A312" s="27" t="s">
        <v>19</v>
      </c>
      <c r="B312" s="11">
        <v>1779.07</v>
      </c>
      <c r="C312" s="11">
        <v>2606.14</v>
      </c>
      <c r="D312" s="11"/>
      <c r="E312" s="13">
        <f t="shared" si="40"/>
        <v>0</v>
      </c>
      <c r="F312" s="28">
        <f t="shared" si="41"/>
        <v>0</v>
      </c>
    </row>
    <row r="313" spans="1:6" ht="15.75" customHeight="1">
      <c r="A313" s="27" t="s">
        <v>20</v>
      </c>
      <c r="B313" s="11">
        <v>354.77</v>
      </c>
      <c r="C313" s="52"/>
      <c r="D313" s="11">
        <v>581.11</v>
      </c>
      <c r="E313" s="13" t="e">
        <f t="shared" si="40"/>
        <v>#DIV/0!</v>
      </c>
      <c r="F313" s="28">
        <f t="shared" si="41"/>
        <v>1.6379908109479382</v>
      </c>
    </row>
    <row r="314" spans="1:6" ht="15.75" customHeight="1">
      <c r="A314" s="29" t="s">
        <v>21</v>
      </c>
      <c r="B314" s="11">
        <v>1584.72</v>
      </c>
      <c r="C314" s="11">
        <f>8567.22-3697.28</f>
        <v>4869.939999999999</v>
      </c>
      <c r="D314" s="11"/>
      <c r="E314" s="13">
        <f t="shared" si="40"/>
        <v>0</v>
      </c>
      <c r="F314" s="28">
        <f t="shared" si="41"/>
        <v>0</v>
      </c>
    </row>
    <row r="315" spans="1:6" ht="15.75" customHeight="1">
      <c r="A315" s="29" t="s">
        <v>22</v>
      </c>
      <c r="B315" s="11"/>
      <c r="C315" s="11">
        <v>261.45</v>
      </c>
      <c r="D315" s="11"/>
      <c r="E315" s="13">
        <f t="shared" si="40"/>
        <v>0</v>
      </c>
      <c r="F315" s="28" t="e">
        <f t="shared" si="41"/>
        <v>#DIV/0!</v>
      </c>
    </row>
    <row r="316" spans="1:6" ht="15.75" customHeight="1">
      <c r="A316" s="15" t="s">
        <v>103</v>
      </c>
      <c r="B316" s="11">
        <v>90</v>
      </c>
      <c r="C316" s="52"/>
      <c r="D316" s="52">
        <v>1818</v>
      </c>
      <c r="E316" s="13" t="e">
        <f t="shared" si="40"/>
        <v>#DIV/0!</v>
      </c>
      <c r="F316" s="28">
        <f t="shared" si="41"/>
        <v>20.2</v>
      </c>
    </row>
    <row r="317" spans="1:6" ht="15.75" customHeight="1">
      <c r="A317" s="29" t="s">
        <v>52</v>
      </c>
      <c r="B317" s="11">
        <v>173.46</v>
      </c>
      <c r="C317" s="11">
        <v>6851.5</v>
      </c>
      <c r="D317" s="11">
        <v>14399.23</v>
      </c>
      <c r="E317" s="13">
        <f t="shared" si="40"/>
        <v>2.101617164124644</v>
      </c>
      <c r="F317" s="28">
        <f t="shared" si="41"/>
        <v>83.01181828663668</v>
      </c>
    </row>
    <row r="318" spans="1:6" ht="15.75" customHeight="1">
      <c r="A318" s="27" t="s">
        <v>25</v>
      </c>
      <c r="B318" s="14"/>
      <c r="C318" s="11">
        <v>8</v>
      </c>
      <c r="D318" s="11">
        <v>350</v>
      </c>
      <c r="E318" s="13">
        <f t="shared" si="40"/>
        <v>43.75</v>
      </c>
      <c r="F318" s="28" t="e">
        <f t="shared" si="41"/>
        <v>#DIV/0!</v>
      </c>
    </row>
    <row r="319" spans="1:6" ht="15.75" customHeight="1">
      <c r="A319" s="15" t="s">
        <v>59</v>
      </c>
      <c r="B319" s="11">
        <v>96</v>
      </c>
      <c r="C319" s="52"/>
      <c r="D319" s="52"/>
      <c r="E319" s="13" t="e">
        <f t="shared" si="40"/>
        <v>#DIV/0!</v>
      </c>
      <c r="F319" s="28">
        <f t="shared" si="41"/>
        <v>0</v>
      </c>
    </row>
    <row r="320" spans="1:6" ht="15.75" customHeight="1">
      <c r="A320" s="27" t="s">
        <v>26</v>
      </c>
      <c r="B320" s="11">
        <v>1400.5</v>
      </c>
      <c r="C320" s="11">
        <v>4915.8</v>
      </c>
      <c r="D320" s="11">
        <v>2386</v>
      </c>
      <c r="E320" s="13">
        <f t="shared" si="40"/>
        <v>0.48537369298995076</v>
      </c>
      <c r="F320" s="28">
        <f t="shared" si="41"/>
        <v>1.7036772581220994</v>
      </c>
    </row>
    <row r="321" spans="1:6" ht="15.75" customHeight="1">
      <c r="A321" s="29" t="s">
        <v>72</v>
      </c>
      <c r="B321" s="11"/>
      <c r="C321" s="11">
        <v>149.74</v>
      </c>
      <c r="D321" s="11">
        <v>198.83</v>
      </c>
      <c r="E321" s="13">
        <f t="shared" si="40"/>
        <v>1.3278349138506744</v>
      </c>
      <c r="F321" s="28" t="e">
        <f t="shared" si="41"/>
        <v>#DIV/0!</v>
      </c>
    </row>
    <row r="322" spans="1:6" ht="15.75" customHeight="1">
      <c r="A322" s="15" t="s">
        <v>37</v>
      </c>
      <c r="B322" s="11"/>
      <c r="C322" s="52">
        <v>2800.14</v>
      </c>
      <c r="D322" s="52"/>
      <c r="E322" s="13">
        <f t="shared" si="40"/>
        <v>0</v>
      </c>
      <c r="F322" s="28" t="e">
        <f t="shared" si="41"/>
        <v>#DIV/0!</v>
      </c>
    </row>
    <row r="323" spans="1:6" ht="15.75" customHeight="1">
      <c r="A323" s="27" t="s">
        <v>33</v>
      </c>
      <c r="B323" s="11">
        <v>107.46</v>
      </c>
      <c r="C323" s="52">
        <v>163.55</v>
      </c>
      <c r="D323" s="52">
        <v>117.16</v>
      </c>
      <c r="E323" s="13">
        <f t="shared" si="40"/>
        <v>0.7163558544787526</v>
      </c>
      <c r="F323" s="28">
        <f t="shared" si="41"/>
        <v>1.0902661455425275</v>
      </c>
    </row>
    <row r="324" spans="1:6" ht="15.75" customHeight="1">
      <c r="A324" s="29" t="s">
        <v>55</v>
      </c>
      <c r="B324" s="11">
        <v>99.5</v>
      </c>
      <c r="C324" s="52">
        <v>28.5</v>
      </c>
      <c r="D324" s="52">
        <v>888</v>
      </c>
      <c r="E324" s="13">
        <f t="shared" si="40"/>
        <v>31.157894736842106</v>
      </c>
      <c r="F324" s="28">
        <f t="shared" si="41"/>
        <v>8.924623115577889</v>
      </c>
    </row>
    <row r="325" spans="1:6" ht="15.75" customHeight="1">
      <c r="A325" s="15" t="s">
        <v>63</v>
      </c>
      <c r="B325" s="11">
        <v>94</v>
      </c>
      <c r="C325" s="52"/>
      <c r="D325" s="52"/>
      <c r="E325" s="13" t="e">
        <f t="shared" si="40"/>
        <v>#DIV/0!</v>
      </c>
      <c r="F325" s="28">
        <f t="shared" si="41"/>
        <v>0</v>
      </c>
    </row>
    <row r="326" spans="1:6" ht="15.75" customHeight="1">
      <c r="A326" s="29" t="s">
        <v>66</v>
      </c>
      <c r="B326" s="11">
        <v>33.1</v>
      </c>
      <c r="C326" s="52">
        <v>33.5</v>
      </c>
      <c r="D326" s="52">
        <v>32.4</v>
      </c>
      <c r="E326" s="13">
        <f t="shared" si="40"/>
        <v>0.9671641791044776</v>
      </c>
      <c r="F326" s="28">
        <f t="shared" si="41"/>
        <v>0.9788519637462235</v>
      </c>
    </row>
    <row r="327" spans="1:6" ht="15.75" customHeight="1">
      <c r="A327" s="27" t="s">
        <v>14</v>
      </c>
      <c r="B327" s="14"/>
      <c r="C327" s="52">
        <v>900</v>
      </c>
      <c r="D327" s="52">
        <v>100</v>
      </c>
      <c r="E327" s="13">
        <f t="shared" si="40"/>
        <v>0.1111111111111111</v>
      </c>
      <c r="F327" s="28" t="e">
        <f t="shared" si="41"/>
        <v>#DIV/0!</v>
      </c>
    </row>
    <row r="328" spans="1:6" ht="15.75" customHeight="1">
      <c r="A328" s="15" t="s">
        <v>64</v>
      </c>
      <c r="B328" s="11">
        <v>15186.76</v>
      </c>
      <c r="C328" s="52"/>
      <c r="D328" s="52"/>
      <c r="E328" s="13" t="e">
        <f t="shared" si="40"/>
        <v>#DIV/0!</v>
      </c>
      <c r="F328" s="28">
        <f t="shared" si="41"/>
        <v>0</v>
      </c>
    </row>
    <row r="329" spans="1:6" ht="15.75" customHeight="1">
      <c r="A329" s="15" t="s">
        <v>73</v>
      </c>
      <c r="B329" s="11">
        <v>15000</v>
      </c>
      <c r="C329" s="52"/>
      <c r="D329" s="52"/>
      <c r="E329" s="13" t="e">
        <f t="shared" si="40"/>
        <v>#DIV/0!</v>
      </c>
      <c r="F329" s="28">
        <f t="shared" si="41"/>
        <v>0</v>
      </c>
    </row>
    <row r="330" spans="1:6" s="10" customFormat="1" ht="15.75" customHeight="1">
      <c r="A330" s="26" t="s">
        <v>49</v>
      </c>
      <c r="B330" s="9">
        <f>SUM(B331:B334)</f>
        <v>550.25</v>
      </c>
      <c r="C330" s="50">
        <f>SUM(C331:C334)</f>
        <v>554.28</v>
      </c>
      <c r="D330" s="50">
        <f>SUM(D331:D334)</f>
        <v>624.82</v>
      </c>
      <c r="E330" s="60">
        <f aca="true" t="shared" si="42" ref="E330:E347">D330/C330</f>
        <v>1.1272641985999856</v>
      </c>
      <c r="F330" s="61">
        <f aca="true" t="shared" si="43" ref="F330:F347">D330/B330</f>
        <v>1.1355202180826898</v>
      </c>
    </row>
    <row r="331" spans="1:6" ht="15.75" customHeight="1">
      <c r="A331" s="27" t="s">
        <v>6</v>
      </c>
      <c r="B331" s="11">
        <v>470.26</v>
      </c>
      <c r="C331" s="11">
        <v>473.55</v>
      </c>
      <c r="D331" s="11">
        <v>530.99</v>
      </c>
      <c r="E331" s="13">
        <f t="shared" si="42"/>
        <v>1.1212965895892726</v>
      </c>
      <c r="F331" s="28">
        <f t="shared" si="43"/>
        <v>1.1291413260749372</v>
      </c>
    </row>
    <row r="332" spans="1:6" ht="15.75" customHeight="1">
      <c r="A332" s="27" t="s">
        <v>7</v>
      </c>
      <c r="B332" s="11">
        <v>27.59</v>
      </c>
      <c r="C332" s="11">
        <v>27.95</v>
      </c>
      <c r="D332" s="11">
        <v>34.33</v>
      </c>
      <c r="E332" s="13">
        <f t="shared" si="42"/>
        <v>1.2282647584973165</v>
      </c>
      <c r="F332" s="28">
        <f t="shared" si="43"/>
        <v>1.2442914099311344</v>
      </c>
    </row>
    <row r="333" spans="1:6" ht="15.75" customHeight="1">
      <c r="A333" s="27" t="s">
        <v>8</v>
      </c>
      <c r="B333" s="11">
        <v>26.2</v>
      </c>
      <c r="C333" s="11">
        <v>26.39</v>
      </c>
      <c r="D333" s="11">
        <v>29.75</v>
      </c>
      <c r="E333" s="13">
        <f t="shared" si="42"/>
        <v>1.1273209549071619</v>
      </c>
      <c r="F333" s="28">
        <f t="shared" si="43"/>
        <v>1.1354961832061068</v>
      </c>
    </row>
    <row r="334" spans="1:6" ht="15.75" customHeight="1">
      <c r="A334" s="27" t="s">
        <v>9</v>
      </c>
      <c r="B334" s="11">
        <v>26.2</v>
      </c>
      <c r="C334" s="11">
        <v>26.39</v>
      </c>
      <c r="D334" s="11">
        <v>29.75</v>
      </c>
      <c r="E334" s="13">
        <f t="shared" si="42"/>
        <v>1.1273209549071619</v>
      </c>
      <c r="F334" s="28">
        <f t="shared" si="43"/>
        <v>1.1354961832061068</v>
      </c>
    </row>
    <row r="335" spans="1:6" s="10" customFormat="1" ht="15.75" customHeight="1">
      <c r="A335" s="26" t="s">
        <v>122</v>
      </c>
      <c r="B335" s="9">
        <f>SUM(B336:B361)</f>
        <v>43796.119999999995</v>
      </c>
      <c r="C335" s="50">
        <f>SUM(C336:C361)</f>
        <v>98785.08</v>
      </c>
      <c r="D335" s="50">
        <f>SUM(D336:D361)</f>
        <v>48414.55</v>
      </c>
      <c r="E335" s="60">
        <f t="shared" si="42"/>
        <v>0.4900998207421607</v>
      </c>
      <c r="F335" s="61">
        <f t="shared" si="43"/>
        <v>1.1054529488000309</v>
      </c>
    </row>
    <row r="336" spans="1:6" ht="15.75" customHeight="1">
      <c r="A336" s="15" t="s">
        <v>77</v>
      </c>
      <c r="B336" s="11">
        <v>4380.51</v>
      </c>
      <c r="C336" s="11">
        <v>5272.28</v>
      </c>
      <c r="D336" s="11">
        <v>4661</v>
      </c>
      <c r="E336" s="13">
        <f t="shared" si="42"/>
        <v>0.8840577511057836</v>
      </c>
      <c r="F336" s="28">
        <f t="shared" si="43"/>
        <v>1.0640313570794269</v>
      </c>
    </row>
    <row r="337" spans="1:6" ht="15.75" customHeight="1">
      <c r="A337" s="15" t="s">
        <v>81</v>
      </c>
      <c r="B337" s="11">
        <v>9.84</v>
      </c>
      <c r="C337" s="11">
        <v>9.91</v>
      </c>
      <c r="D337" s="11">
        <v>13.87</v>
      </c>
      <c r="E337" s="13">
        <f t="shared" si="42"/>
        <v>1.3995963673057517</v>
      </c>
      <c r="F337" s="28">
        <f t="shared" si="43"/>
        <v>1.4095528455284552</v>
      </c>
    </row>
    <row r="338" spans="1:6" ht="15.75" customHeight="1">
      <c r="A338" s="15" t="s">
        <v>78</v>
      </c>
      <c r="B338" s="11">
        <v>250.77</v>
      </c>
      <c r="C338" s="11">
        <v>292.03</v>
      </c>
      <c r="D338" s="11">
        <v>260.05</v>
      </c>
      <c r="E338" s="13">
        <f aca="true" t="shared" si="44" ref="E338:E361">D338/C338</f>
        <v>0.8904907030099648</v>
      </c>
      <c r="F338" s="28">
        <f aca="true" t="shared" si="45" ref="F338:F361">D338/B338</f>
        <v>1.0370060214539218</v>
      </c>
    </row>
    <row r="339" spans="1:6" ht="15.75" customHeight="1">
      <c r="A339" s="15" t="s">
        <v>79</v>
      </c>
      <c r="B339" s="11">
        <v>244.25</v>
      </c>
      <c r="C339" s="11">
        <v>293.39</v>
      </c>
      <c r="D339" s="11">
        <v>259.74</v>
      </c>
      <c r="E339" s="13">
        <f t="shared" si="44"/>
        <v>0.8853062476567027</v>
      </c>
      <c r="F339" s="28">
        <f t="shared" si="45"/>
        <v>1.0634186284544525</v>
      </c>
    </row>
    <row r="340" spans="1:6" ht="15.75" customHeight="1">
      <c r="A340" s="15" t="s">
        <v>80</v>
      </c>
      <c r="B340" s="11">
        <v>244.25</v>
      </c>
      <c r="C340" s="11">
        <v>293.39</v>
      </c>
      <c r="D340" s="11">
        <v>259.74</v>
      </c>
      <c r="E340" s="13">
        <f t="shared" si="44"/>
        <v>0.8853062476567027</v>
      </c>
      <c r="F340" s="28">
        <f t="shared" si="45"/>
        <v>1.0634186284544525</v>
      </c>
    </row>
    <row r="341" spans="1:6" ht="15.75" customHeight="1">
      <c r="A341" s="15" t="s">
        <v>57</v>
      </c>
      <c r="B341" s="11">
        <v>35165.7</v>
      </c>
      <c r="C341" s="11">
        <v>78543.7</v>
      </c>
      <c r="D341" s="11"/>
      <c r="E341" s="13">
        <f t="shared" si="44"/>
        <v>0</v>
      </c>
      <c r="F341" s="28">
        <f t="shared" si="45"/>
        <v>0</v>
      </c>
    </row>
    <row r="342" spans="1:6" ht="15.75" customHeight="1">
      <c r="A342" s="15" t="s">
        <v>58</v>
      </c>
      <c r="B342" s="11">
        <f>182.92+108.76</f>
        <v>291.68</v>
      </c>
      <c r="C342" s="52"/>
      <c r="D342" s="52"/>
      <c r="E342" s="13" t="e">
        <f t="shared" si="44"/>
        <v>#DIV/0!</v>
      </c>
      <c r="F342" s="28">
        <f t="shared" si="45"/>
        <v>0</v>
      </c>
    </row>
    <row r="343" spans="1:6" ht="15.75" customHeight="1">
      <c r="A343" s="15" t="s">
        <v>18</v>
      </c>
      <c r="B343" s="11">
        <v>397.15</v>
      </c>
      <c r="C343" s="52">
        <v>479.96</v>
      </c>
      <c r="D343" s="52"/>
      <c r="E343" s="13">
        <f t="shared" si="44"/>
        <v>0</v>
      </c>
      <c r="F343" s="28">
        <f t="shared" si="45"/>
        <v>0</v>
      </c>
    </row>
    <row r="344" spans="1:6" ht="15.75" customHeight="1">
      <c r="A344" s="15" t="s">
        <v>20</v>
      </c>
      <c r="B344" s="11">
        <v>375.31</v>
      </c>
      <c r="C344" s="52">
        <v>1004.85</v>
      </c>
      <c r="D344" s="52">
        <v>762.77</v>
      </c>
      <c r="E344" s="13">
        <f t="shared" si="44"/>
        <v>0.7590884211573866</v>
      </c>
      <c r="F344" s="28">
        <f t="shared" si="45"/>
        <v>2.0323732381231516</v>
      </c>
    </row>
    <row r="345" spans="1:6" ht="15.75" customHeight="1">
      <c r="A345" s="15" t="s">
        <v>71</v>
      </c>
      <c r="B345" s="11">
        <v>120</v>
      </c>
      <c r="C345" s="52">
        <v>120</v>
      </c>
      <c r="D345" s="52"/>
      <c r="E345" s="13">
        <f t="shared" si="44"/>
        <v>0</v>
      </c>
      <c r="F345" s="28">
        <f t="shared" si="45"/>
        <v>0</v>
      </c>
    </row>
    <row r="346" spans="1:6" ht="15.75" customHeight="1">
      <c r="A346" s="15" t="s">
        <v>123</v>
      </c>
      <c r="B346" s="41" t="s">
        <v>97</v>
      </c>
      <c r="C346" s="41"/>
      <c r="D346" s="11">
        <v>404</v>
      </c>
      <c r="E346" s="13" t="e">
        <f t="shared" si="44"/>
        <v>#DIV/0!</v>
      </c>
      <c r="F346" s="28" t="e">
        <f t="shared" si="45"/>
        <v>#VALUE!</v>
      </c>
    </row>
    <row r="347" spans="1:6" ht="15.75" customHeight="1">
      <c r="A347" s="15" t="s">
        <v>52</v>
      </c>
      <c r="B347" s="11">
        <v>346.5</v>
      </c>
      <c r="C347" s="52">
        <v>6072.1</v>
      </c>
      <c r="D347" s="52">
        <v>17098.7</v>
      </c>
      <c r="E347" s="13">
        <f t="shared" si="44"/>
        <v>2.8159450601933433</v>
      </c>
      <c r="F347" s="28">
        <f t="shared" si="45"/>
        <v>49.34689754689755</v>
      </c>
    </row>
    <row r="348" spans="1:6" ht="15.75" customHeight="1">
      <c r="A348" s="15" t="s">
        <v>53</v>
      </c>
      <c r="B348" s="11">
        <v>184</v>
      </c>
      <c r="C348" s="52">
        <v>596</v>
      </c>
      <c r="D348" s="52"/>
      <c r="E348" s="13">
        <f t="shared" si="44"/>
        <v>0</v>
      </c>
      <c r="F348" s="28">
        <f t="shared" si="45"/>
        <v>0</v>
      </c>
    </row>
    <row r="349" spans="1:6" ht="15.75" customHeight="1">
      <c r="A349" s="15" t="s">
        <v>119</v>
      </c>
      <c r="B349" s="41" t="s">
        <v>97</v>
      </c>
      <c r="C349" s="41"/>
      <c r="D349" s="11">
        <v>7915</v>
      </c>
      <c r="E349" s="13" t="e">
        <f t="shared" si="44"/>
        <v>#DIV/0!</v>
      </c>
      <c r="F349" s="28" t="e">
        <f t="shared" si="45"/>
        <v>#VALUE!</v>
      </c>
    </row>
    <row r="350" spans="1:6" ht="15.75" customHeight="1">
      <c r="A350" s="15" t="s">
        <v>60</v>
      </c>
      <c r="B350" s="11">
        <v>250</v>
      </c>
      <c r="C350" s="52">
        <v>510</v>
      </c>
      <c r="D350" s="52">
        <v>6041</v>
      </c>
      <c r="E350" s="13">
        <f t="shared" si="44"/>
        <v>11.845098039215687</v>
      </c>
      <c r="F350" s="28">
        <f t="shared" si="45"/>
        <v>24.164</v>
      </c>
    </row>
    <row r="351" spans="1:6" ht="15.75" customHeight="1">
      <c r="A351" s="15" t="s">
        <v>26</v>
      </c>
      <c r="B351" s="11">
        <v>115.2</v>
      </c>
      <c r="C351" s="52">
        <v>1218.41</v>
      </c>
      <c r="D351" s="52"/>
      <c r="E351" s="13">
        <f t="shared" si="44"/>
        <v>0</v>
      </c>
      <c r="F351" s="28">
        <f t="shared" si="45"/>
        <v>0</v>
      </c>
    </row>
    <row r="352" spans="1:6" ht="15.75" customHeight="1">
      <c r="A352" s="15" t="s">
        <v>51</v>
      </c>
      <c r="B352" s="11">
        <v>124.64</v>
      </c>
      <c r="C352" s="52">
        <v>0.9</v>
      </c>
      <c r="D352" s="52"/>
      <c r="E352" s="13">
        <f t="shared" si="44"/>
        <v>0</v>
      </c>
      <c r="F352" s="28">
        <f t="shared" si="45"/>
        <v>0</v>
      </c>
    </row>
    <row r="353" spans="1:6" ht="15.75" customHeight="1">
      <c r="A353" s="15" t="s">
        <v>27</v>
      </c>
      <c r="B353" s="11"/>
      <c r="C353" s="11">
        <v>5.29</v>
      </c>
      <c r="D353" s="11"/>
      <c r="E353" s="13">
        <f t="shared" si="44"/>
        <v>0</v>
      </c>
      <c r="F353" s="28" t="e">
        <f t="shared" si="45"/>
        <v>#DIV/0!</v>
      </c>
    </row>
    <row r="354" spans="1:6" ht="15.75" customHeight="1">
      <c r="A354" s="15" t="s">
        <v>105</v>
      </c>
      <c r="B354" s="11"/>
      <c r="C354" s="11">
        <v>1599</v>
      </c>
      <c r="D354" s="11"/>
      <c r="E354" s="13">
        <f t="shared" si="44"/>
        <v>0</v>
      </c>
      <c r="F354" s="28" t="e">
        <f t="shared" si="45"/>
        <v>#DIV/0!</v>
      </c>
    </row>
    <row r="355" spans="1:6" ht="15.75" customHeight="1">
      <c r="A355" s="15" t="s">
        <v>118</v>
      </c>
      <c r="B355" s="41" t="s">
        <v>97</v>
      </c>
      <c r="C355" s="41"/>
      <c r="D355" s="11">
        <v>1400</v>
      </c>
      <c r="E355" s="13" t="e">
        <f t="shared" si="44"/>
        <v>#DIV/0!</v>
      </c>
      <c r="F355" s="28" t="e">
        <f t="shared" si="45"/>
        <v>#VALUE!</v>
      </c>
    </row>
    <row r="356" spans="1:6" ht="15.75" customHeight="1">
      <c r="A356" s="15" t="s">
        <v>61</v>
      </c>
      <c r="B356" s="11">
        <v>895.5</v>
      </c>
      <c r="C356" s="52"/>
      <c r="D356" s="52"/>
      <c r="E356" s="13" t="e">
        <f t="shared" si="44"/>
        <v>#DIV/0!</v>
      </c>
      <c r="F356" s="28">
        <f t="shared" si="45"/>
        <v>0</v>
      </c>
    </row>
    <row r="357" spans="1:6" ht="15.75" customHeight="1">
      <c r="A357" s="15" t="s">
        <v>54</v>
      </c>
      <c r="B357" s="11">
        <v>179.1</v>
      </c>
      <c r="C357" s="52"/>
      <c r="D357" s="52">
        <v>187.46</v>
      </c>
      <c r="E357" s="13" t="e">
        <f t="shared" si="44"/>
        <v>#DIV/0!</v>
      </c>
      <c r="F357" s="28">
        <f t="shared" si="45"/>
        <v>1.046677833612507</v>
      </c>
    </row>
    <row r="358" spans="1:6" ht="15.75" customHeight="1">
      <c r="A358" s="15" t="s">
        <v>14</v>
      </c>
      <c r="B358" s="11">
        <v>100</v>
      </c>
      <c r="C358" s="52">
        <v>161.62</v>
      </c>
      <c r="D358" s="52"/>
      <c r="E358" s="13">
        <f t="shared" si="44"/>
        <v>0</v>
      </c>
      <c r="F358" s="28">
        <f t="shared" si="45"/>
        <v>0</v>
      </c>
    </row>
    <row r="359" spans="1:6" ht="15.75" customHeight="1">
      <c r="A359" s="15" t="s">
        <v>15</v>
      </c>
      <c r="B359" s="11"/>
      <c r="C359" s="12">
        <v>2312.25</v>
      </c>
      <c r="D359" s="12"/>
      <c r="E359" s="13">
        <f t="shared" si="44"/>
        <v>0</v>
      </c>
      <c r="F359" s="28" t="e">
        <f t="shared" si="45"/>
        <v>#DIV/0!</v>
      </c>
    </row>
    <row r="360" spans="1:6" ht="15.75" customHeight="1">
      <c r="A360" s="15" t="s">
        <v>93</v>
      </c>
      <c r="B360" s="11">
        <v>121.72</v>
      </c>
      <c r="C360" s="51"/>
      <c r="D360" s="51"/>
      <c r="E360" s="13" t="e">
        <f t="shared" si="44"/>
        <v>#DIV/0!</v>
      </c>
      <c r="F360" s="28">
        <f t="shared" si="45"/>
        <v>0</v>
      </c>
    </row>
    <row r="361" spans="1:6" ht="15.75" customHeight="1">
      <c r="A361" s="15" t="s">
        <v>110</v>
      </c>
      <c r="B361" s="41" t="s">
        <v>97</v>
      </c>
      <c r="C361" s="41"/>
      <c r="D361" s="11">
        <v>9151.22</v>
      </c>
      <c r="E361" s="13" t="e">
        <f t="shared" si="44"/>
        <v>#DIV/0!</v>
      </c>
      <c r="F361" s="28" t="e">
        <f t="shared" si="45"/>
        <v>#VALUE!</v>
      </c>
    </row>
    <row r="362" spans="1:6" s="10" customFormat="1" ht="15.75" customHeight="1">
      <c r="A362" s="26" t="s">
        <v>50</v>
      </c>
      <c r="B362" s="9">
        <f>SUM(B363:B379)</f>
        <v>33402.82</v>
      </c>
      <c r="C362" s="50">
        <f>SUM(C363:C379)</f>
        <v>47069.219999999994</v>
      </c>
      <c r="D362" s="50">
        <f>SUM(D363:D379)</f>
        <v>33259.16</v>
      </c>
      <c r="E362" s="60">
        <f>D362/C362</f>
        <v>0.7066010441643181</v>
      </c>
      <c r="F362" s="61">
        <f>D362/B362</f>
        <v>0.9956991655195581</v>
      </c>
    </row>
    <row r="363" spans="1:6" ht="15.75" customHeight="1">
      <c r="A363" s="15" t="s">
        <v>77</v>
      </c>
      <c r="B363" s="11">
        <v>27308.45</v>
      </c>
      <c r="C363" s="11">
        <v>29780.57</v>
      </c>
      <c r="D363" s="11">
        <v>28520.01</v>
      </c>
      <c r="E363" s="13">
        <f aca="true" t="shared" si="46" ref="E363:E380">D363/C363</f>
        <v>0.9576717302590245</v>
      </c>
      <c r="F363" s="28">
        <f aca="true" t="shared" si="47" ref="F363:F380">D363/B363</f>
        <v>1.0443657549220113</v>
      </c>
    </row>
    <row r="364" spans="1:6" ht="15.75" customHeight="1">
      <c r="A364" s="15" t="s">
        <v>81</v>
      </c>
      <c r="B364" s="11">
        <v>125.2</v>
      </c>
      <c r="C364" s="11">
        <v>129.53</v>
      </c>
      <c r="D364" s="11">
        <v>130.49</v>
      </c>
      <c r="E364" s="13">
        <f t="shared" si="46"/>
        <v>1.007411410484058</v>
      </c>
      <c r="F364" s="28">
        <f t="shared" si="47"/>
        <v>1.0422523961661343</v>
      </c>
    </row>
    <row r="365" spans="1:6" ht="15.75" customHeight="1">
      <c r="A365" s="15" t="s">
        <v>78</v>
      </c>
      <c r="B365" s="11">
        <v>1379.53</v>
      </c>
      <c r="C365" s="11">
        <v>1606.41</v>
      </c>
      <c r="D365" s="11">
        <v>1441</v>
      </c>
      <c r="E365" s="13">
        <f t="shared" si="46"/>
        <v>0.8970312684806494</v>
      </c>
      <c r="F365" s="28">
        <f t="shared" si="47"/>
        <v>1.044558654034345</v>
      </c>
    </row>
    <row r="366" spans="1:6" ht="15.75" customHeight="1">
      <c r="A366" s="15" t="s">
        <v>79</v>
      </c>
      <c r="B366" s="11">
        <v>1516.49</v>
      </c>
      <c r="C366" s="11">
        <v>1525.4</v>
      </c>
      <c r="D366" s="11">
        <v>1583.83</v>
      </c>
      <c r="E366" s="13">
        <f t="shared" si="46"/>
        <v>1.038304706962108</v>
      </c>
      <c r="F366" s="28">
        <f t="shared" si="47"/>
        <v>1.0444051724706394</v>
      </c>
    </row>
    <row r="367" spans="1:6" ht="15.75" customHeight="1">
      <c r="A367" s="15" t="s">
        <v>80</v>
      </c>
      <c r="B367" s="11">
        <v>1516.49</v>
      </c>
      <c r="C367" s="11">
        <v>1525.4</v>
      </c>
      <c r="D367" s="11">
        <v>1583.83</v>
      </c>
      <c r="E367" s="13">
        <f t="shared" si="46"/>
        <v>1.038304706962108</v>
      </c>
      <c r="F367" s="28">
        <f t="shared" si="47"/>
        <v>1.0444051724706394</v>
      </c>
    </row>
    <row r="368" spans="1:6" ht="15.75" customHeight="1">
      <c r="A368" s="15" t="s">
        <v>19</v>
      </c>
      <c r="B368" s="11">
        <v>135.5</v>
      </c>
      <c r="C368" s="11">
        <v>101.99</v>
      </c>
      <c r="D368" s="11"/>
      <c r="E368" s="13">
        <f t="shared" si="46"/>
        <v>0</v>
      </c>
      <c r="F368" s="28">
        <f t="shared" si="47"/>
        <v>0</v>
      </c>
    </row>
    <row r="369" spans="1:6" ht="15.75" customHeight="1">
      <c r="A369" s="15" t="s">
        <v>20</v>
      </c>
      <c r="B369" s="11">
        <v>254.25</v>
      </c>
      <c r="C369" s="52"/>
      <c r="D369" s="52"/>
      <c r="E369" s="13" t="e">
        <f t="shared" si="46"/>
        <v>#DIV/0!</v>
      </c>
      <c r="F369" s="28">
        <f t="shared" si="47"/>
        <v>0</v>
      </c>
    </row>
    <row r="370" spans="1:6" ht="15.75" customHeight="1">
      <c r="A370" s="15" t="s">
        <v>22</v>
      </c>
      <c r="B370" s="11">
        <v>76.7</v>
      </c>
      <c r="C370" s="11">
        <v>223.88</v>
      </c>
      <c r="D370" s="11"/>
      <c r="E370" s="13">
        <f t="shared" si="46"/>
        <v>0</v>
      </c>
      <c r="F370" s="28">
        <f t="shared" si="47"/>
        <v>0</v>
      </c>
    </row>
    <row r="371" spans="1:6" ht="15.75" customHeight="1">
      <c r="A371" s="15" t="s">
        <v>52</v>
      </c>
      <c r="B371" s="11">
        <v>247</v>
      </c>
      <c r="C371" s="52"/>
      <c r="D371" s="52"/>
      <c r="E371" s="13" t="e">
        <f t="shared" si="46"/>
        <v>#DIV/0!</v>
      </c>
      <c r="F371" s="28">
        <f t="shared" si="47"/>
        <v>0</v>
      </c>
    </row>
    <row r="372" spans="1:6" ht="15.75" customHeight="1">
      <c r="A372" s="15" t="s">
        <v>25</v>
      </c>
      <c r="B372" s="11"/>
      <c r="C372" s="11">
        <v>40</v>
      </c>
      <c r="D372" s="11"/>
      <c r="E372" s="13">
        <f t="shared" si="46"/>
        <v>0</v>
      </c>
      <c r="F372" s="28" t="e">
        <f t="shared" si="47"/>
        <v>#DIV/0!</v>
      </c>
    </row>
    <row r="373" spans="1:6" ht="15.75" customHeight="1">
      <c r="A373" s="15" t="s">
        <v>60</v>
      </c>
      <c r="B373" s="11">
        <v>96</v>
      </c>
      <c r="C373" s="52">
        <v>19.89</v>
      </c>
      <c r="D373" s="52"/>
      <c r="E373" s="13">
        <f t="shared" si="46"/>
        <v>0</v>
      </c>
      <c r="F373" s="28">
        <f t="shared" si="47"/>
        <v>0</v>
      </c>
    </row>
    <row r="374" spans="1:6" ht="15.75" customHeight="1">
      <c r="A374" s="15" t="s">
        <v>26</v>
      </c>
      <c r="B374" s="11"/>
      <c r="C374" s="52">
        <v>516</v>
      </c>
      <c r="D374" s="52"/>
      <c r="E374" s="13">
        <f t="shared" si="46"/>
        <v>0</v>
      </c>
      <c r="F374" s="28" t="e">
        <f t="shared" si="47"/>
        <v>#DIV/0!</v>
      </c>
    </row>
    <row r="375" spans="1:6" ht="15.75" customHeight="1">
      <c r="A375" s="15" t="s">
        <v>72</v>
      </c>
      <c r="B375" s="11">
        <v>298</v>
      </c>
      <c r="C375" s="52">
        <v>10406.65</v>
      </c>
      <c r="D375" s="52"/>
      <c r="E375" s="13">
        <f t="shared" si="46"/>
        <v>0</v>
      </c>
      <c r="F375" s="28">
        <f t="shared" si="47"/>
        <v>0</v>
      </c>
    </row>
    <row r="376" spans="1:6" ht="15.75" customHeight="1">
      <c r="A376" s="15" t="s">
        <v>82</v>
      </c>
      <c r="B376" s="11">
        <v>95</v>
      </c>
      <c r="C376" s="52"/>
      <c r="D376" s="52"/>
      <c r="E376" s="13" t="e">
        <f t="shared" si="46"/>
        <v>#DIV/0!</v>
      </c>
      <c r="F376" s="28">
        <f t="shared" si="47"/>
        <v>0</v>
      </c>
    </row>
    <row r="377" spans="1:6" ht="15.75" customHeight="1">
      <c r="A377" s="15" t="s">
        <v>76</v>
      </c>
      <c r="B377" s="11">
        <v>290</v>
      </c>
      <c r="C377" s="52"/>
      <c r="D377" s="52"/>
      <c r="E377" s="13" t="e">
        <f t="shared" si="46"/>
        <v>#DIV/0!</v>
      </c>
      <c r="F377" s="28">
        <f t="shared" si="47"/>
        <v>0</v>
      </c>
    </row>
    <row r="378" spans="1:6" ht="15.75" customHeight="1">
      <c r="A378" s="15" t="s">
        <v>54</v>
      </c>
      <c r="B378" s="11">
        <v>64.21</v>
      </c>
      <c r="C378" s="52">
        <v>82</v>
      </c>
      <c r="D378" s="52"/>
      <c r="E378" s="13">
        <f t="shared" si="46"/>
        <v>0</v>
      </c>
      <c r="F378" s="28">
        <f t="shared" si="47"/>
        <v>0</v>
      </c>
    </row>
    <row r="379" spans="1:6" ht="15.75" customHeight="1">
      <c r="A379" s="15" t="s">
        <v>94</v>
      </c>
      <c r="B379" s="11"/>
      <c r="C379" s="11">
        <v>1111.5</v>
      </c>
      <c r="D379" s="11"/>
      <c r="E379" s="13">
        <f t="shared" si="46"/>
        <v>0</v>
      </c>
      <c r="F379" s="28" t="e">
        <f t="shared" si="47"/>
        <v>#DIV/0!</v>
      </c>
    </row>
    <row r="380" spans="1:6" s="46" customFormat="1" ht="15.75" customHeight="1">
      <c r="A380" s="26" t="s">
        <v>84</v>
      </c>
      <c r="B380" s="9">
        <f>SUM(B381:B409)</f>
        <v>555263.28</v>
      </c>
      <c r="C380" s="50">
        <f>SUM(C381:C409)</f>
        <v>613804.21</v>
      </c>
      <c r="D380" s="50">
        <f>SUM(D381:D409)</f>
        <v>563674.7400000001</v>
      </c>
      <c r="E380" s="60">
        <f t="shared" si="46"/>
        <v>0.9183298693894592</v>
      </c>
      <c r="F380" s="61">
        <f t="shared" si="47"/>
        <v>1.015148597616612</v>
      </c>
    </row>
    <row r="381" spans="1:6" ht="15.75" customHeight="1">
      <c r="A381" s="15" t="s">
        <v>77</v>
      </c>
      <c r="B381" s="11">
        <v>458597.62</v>
      </c>
      <c r="C381" s="11">
        <v>486312</v>
      </c>
      <c r="D381" s="11">
        <v>469416.89</v>
      </c>
      <c r="E381" s="13">
        <f aca="true" t="shared" si="48" ref="E381:E410">D381/C381</f>
        <v>0.9652587022323118</v>
      </c>
      <c r="F381" s="28">
        <f aca="true" t="shared" si="49" ref="F381:F410">D381/B381</f>
        <v>1.0235920762083328</v>
      </c>
    </row>
    <row r="382" spans="1:6" ht="15.75" customHeight="1">
      <c r="A382" s="15" t="s">
        <v>81</v>
      </c>
      <c r="B382" s="11">
        <v>2033.04</v>
      </c>
      <c r="C382" s="11">
        <v>2013.66</v>
      </c>
      <c r="D382" s="11">
        <v>2138.53</v>
      </c>
      <c r="E382" s="13">
        <f t="shared" si="48"/>
        <v>1.0620114617164764</v>
      </c>
      <c r="F382" s="28">
        <f t="shared" si="49"/>
        <v>1.0518878133238894</v>
      </c>
    </row>
    <row r="383" spans="1:6" ht="15.75" customHeight="1">
      <c r="A383" s="15" t="s">
        <v>78</v>
      </c>
      <c r="B383" s="11">
        <v>25397.98</v>
      </c>
      <c r="C383" s="11">
        <v>26865.64</v>
      </c>
      <c r="D383" s="11">
        <v>25747.56</v>
      </c>
      <c r="E383" s="13">
        <f t="shared" si="48"/>
        <v>0.9583825287616451</v>
      </c>
      <c r="F383" s="28">
        <f t="shared" si="49"/>
        <v>1.0137640867502062</v>
      </c>
    </row>
    <row r="384" spans="1:6" ht="15.75" customHeight="1">
      <c r="A384" s="15" t="s">
        <v>79</v>
      </c>
      <c r="B384" s="11">
        <v>25513.67</v>
      </c>
      <c r="C384" s="11">
        <v>26541.73</v>
      </c>
      <c r="D384" s="11">
        <v>26122.1</v>
      </c>
      <c r="E384" s="13">
        <f t="shared" si="48"/>
        <v>0.9841898022472536</v>
      </c>
      <c r="F384" s="28">
        <f t="shared" si="49"/>
        <v>1.0238472160218424</v>
      </c>
    </row>
    <row r="385" spans="1:6" ht="15.75" customHeight="1">
      <c r="A385" s="15" t="s">
        <v>80</v>
      </c>
      <c r="B385" s="11">
        <v>25513.67</v>
      </c>
      <c r="C385" s="11">
        <v>26541.73</v>
      </c>
      <c r="D385" s="11">
        <v>26122.1</v>
      </c>
      <c r="E385" s="13">
        <f t="shared" si="48"/>
        <v>0.9841898022472536</v>
      </c>
      <c r="F385" s="28">
        <f t="shared" si="49"/>
        <v>1.0238472160218424</v>
      </c>
    </row>
    <row r="386" spans="1:6" ht="15.75" customHeight="1">
      <c r="A386" s="15" t="s">
        <v>18</v>
      </c>
      <c r="B386" s="11">
        <v>2385.28</v>
      </c>
      <c r="C386" s="11">
        <v>4777.26</v>
      </c>
      <c r="D386" s="11">
        <v>1558.89</v>
      </c>
      <c r="E386" s="13">
        <f t="shared" si="48"/>
        <v>0.3263146657288906</v>
      </c>
      <c r="F386" s="28">
        <f t="shared" si="49"/>
        <v>0.6535459149449959</v>
      </c>
    </row>
    <row r="387" spans="1:6" ht="15.75" customHeight="1">
      <c r="A387" s="15" t="s">
        <v>19</v>
      </c>
      <c r="B387" s="11">
        <v>824.29</v>
      </c>
      <c r="C387" s="11">
        <v>1220.36</v>
      </c>
      <c r="D387" s="11">
        <v>1282.31</v>
      </c>
      <c r="E387" s="13">
        <f t="shared" si="48"/>
        <v>1.050763709069455</v>
      </c>
      <c r="F387" s="28">
        <f t="shared" si="49"/>
        <v>1.5556539567385266</v>
      </c>
    </row>
    <row r="388" spans="1:6" ht="15.75" customHeight="1">
      <c r="A388" s="15" t="s">
        <v>20</v>
      </c>
      <c r="B388" s="11">
        <v>799.03</v>
      </c>
      <c r="C388" s="11">
        <v>474.82</v>
      </c>
      <c r="D388" s="11">
        <v>181.61</v>
      </c>
      <c r="E388" s="13">
        <f t="shared" si="48"/>
        <v>0.3824817825702372</v>
      </c>
      <c r="F388" s="28">
        <f t="shared" si="49"/>
        <v>0.2272880868052514</v>
      </c>
    </row>
    <row r="389" spans="1:6" ht="15.75" customHeight="1">
      <c r="A389" s="15" t="s">
        <v>21</v>
      </c>
      <c r="B389" s="11"/>
      <c r="C389" s="11">
        <v>2682.18</v>
      </c>
      <c r="D389" s="11"/>
      <c r="E389" s="13">
        <f t="shared" si="48"/>
        <v>0</v>
      </c>
      <c r="F389" s="28" t="e">
        <f t="shared" si="49"/>
        <v>#DIV/0!</v>
      </c>
    </row>
    <row r="390" spans="1:6" ht="15.75" customHeight="1">
      <c r="A390" s="15" t="s">
        <v>22</v>
      </c>
      <c r="B390" s="11">
        <v>311.26</v>
      </c>
      <c r="C390" s="11">
        <f>717.89-50.62</f>
        <v>667.27</v>
      </c>
      <c r="D390" s="11">
        <v>237.39</v>
      </c>
      <c r="E390" s="13">
        <f t="shared" si="48"/>
        <v>0.3557630344538193</v>
      </c>
      <c r="F390" s="28">
        <f t="shared" si="49"/>
        <v>0.7626742915890252</v>
      </c>
    </row>
    <row r="391" spans="1:6" ht="15.75" customHeight="1">
      <c r="A391" s="15" t="s">
        <v>71</v>
      </c>
      <c r="B391" s="11">
        <v>150</v>
      </c>
      <c r="C391" s="11">
        <v>283.9</v>
      </c>
      <c r="D391" s="11">
        <v>52.62</v>
      </c>
      <c r="E391" s="13">
        <f t="shared" si="48"/>
        <v>0.1853469531525185</v>
      </c>
      <c r="F391" s="28">
        <f t="shared" si="49"/>
        <v>0.3508</v>
      </c>
    </row>
    <row r="392" spans="1:6" ht="15.75" customHeight="1">
      <c r="A392" s="15" t="s">
        <v>52</v>
      </c>
      <c r="B392" s="11"/>
      <c r="C392" s="11">
        <v>2591.28</v>
      </c>
      <c r="D392" s="11">
        <v>1640.04</v>
      </c>
      <c r="E392" s="13">
        <f t="shared" si="48"/>
        <v>0.6329072890617764</v>
      </c>
      <c r="F392" s="28" t="e">
        <f t="shared" si="49"/>
        <v>#DIV/0!</v>
      </c>
    </row>
    <row r="393" spans="1:6" ht="15.75" customHeight="1">
      <c r="A393" s="15" t="s">
        <v>53</v>
      </c>
      <c r="B393" s="11"/>
      <c r="C393" s="51">
        <v>22</v>
      </c>
      <c r="D393" s="51"/>
      <c r="E393" s="13">
        <f t="shared" si="48"/>
        <v>0</v>
      </c>
      <c r="F393" s="28" t="e">
        <f t="shared" si="49"/>
        <v>#DIV/0!</v>
      </c>
    </row>
    <row r="394" spans="1:6" ht="15.75" customHeight="1">
      <c r="A394" s="15" t="s">
        <v>59</v>
      </c>
      <c r="B394" s="11"/>
      <c r="C394" s="51">
        <v>98</v>
      </c>
      <c r="D394" s="51"/>
      <c r="E394" s="13">
        <f t="shared" si="48"/>
        <v>0</v>
      </c>
      <c r="F394" s="28" t="e">
        <f t="shared" si="49"/>
        <v>#DIV/0!</v>
      </c>
    </row>
    <row r="395" spans="1:6" ht="15.75" customHeight="1">
      <c r="A395" s="15" t="s">
        <v>119</v>
      </c>
      <c r="B395" s="11"/>
      <c r="C395" s="11">
        <v>2163</v>
      </c>
      <c r="D395" s="11"/>
      <c r="E395" s="13">
        <f t="shared" si="48"/>
        <v>0</v>
      </c>
      <c r="F395" s="28" t="e">
        <f t="shared" si="49"/>
        <v>#DIV/0!</v>
      </c>
    </row>
    <row r="396" spans="1:6" ht="15.75" customHeight="1">
      <c r="A396" s="15" t="s">
        <v>36</v>
      </c>
      <c r="B396" s="11">
        <v>1547.2</v>
      </c>
      <c r="C396" s="11">
        <v>226.8</v>
      </c>
      <c r="D396" s="11"/>
      <c r="E396" s="13">
        <f t="shared" si="48"/>
        <v>0</v>
      </c>
      <c r="F396" s="28">
        <f t="shared" si="49"/>
        <v>0</v>
      </c>
    </row>
    <row r="397" spans="1:6" ht="15.75" customHeight="1">
      <c r="A397" s="15" t="s">
        <v>26</v>
      </c>
      <c r="B397" s="11">
        <v>651.5</v>
      </c>
      <c r="C397" s="52">
        <v>2122.22</v>
      </c>
      <c r="D397" s="11">
        <v>1239.7</v>
      </c>
      <c r="E397" s="13">
        <f t="shared" si="48"/>
        <v>0.5841524441386851</v>
      </c>
      <c r="F397" s="28">
        <f t="shared" si="49"/>
        <v>1.9028396009209516</v>
      </c>
    </row>
    <row r="398" spans="1:6" ht="15.75" customHeight="1">
      <c r="A398" s="15" t="s">
        <v>51</v>
      </c>
      <c r="B398" s="11">
        <v>2566.96</v>
      </c>
      <c r="C398" s="52">
        <v>997</v>
      </c>
      <c r="D398" s="11">
        <v>2448.75</v>
      </c>
      <c r="E398" s="13">
        <f t="shared" si="48"/>
        <v>2.4561183550651955</v>
      </c>
      <c r="F398" s="28">
        <f t="shared" si="49"/>
        <v>0.9539494187677252</v>
      </c>
    </row>
    <row r="399" spans="1:6" ht="15.75" customHeight="1">
      <c r="A399" s="15" t="s">
        <v>118</v>
      </c>
      <c r="B399" s="11"/>
      <c r="C399" s="52">
        <v>41</v>
      </c>
      <c r="D399" s="52"/>
      <c r="E399" s="13">
        <f t="shared" si="48"/>
        <v>0</v>
      </c>
      <c r="F399" s="28" t="e">
        <f t="shared" si="49"/>
        <v>#DIV/0!</v>
      </c>
    </row>
    <row r="400" spans="1:6" ht="15.75" customHeight="1">
      <c r="A400" s="15" t="s">
        <v>61</v>
      </c>
      <c r="B400" s="11">
        <v>5882.35</v>
      </c>
      <c r="C400" s="52">
        <v>17341.6</v>
      </c>
      <c r="D400" s="52">
        <v>4719.5</v>
      </c>
      <c r="E400" s="13">
        <f t="shared" si="48"/>
        <v>0.27214905199058914</v>
      </c>
      <c r="F400" s="28">
        <f t="shared" si="49"/>
        <v>0.8023154011577005</v>
      </c>
    </row>
    <row r="401" spans="1:6" ht="15.75" customHeight="1">
      <c r="A401" s="15" t="s">
        <v>76</v>
      </c>
      <c r="B401" s="11"/>
      <c r="C401" s="52">
        <v>1064.7</v>
      </c>
      <c r="D401" s="52"/>
      <c r="E401" s="13">
        <f t="shared" si="48"/>
        <v>0</v>
      </c>
      <c r="F401" s="28" t="e">
        <f t="shared" si="49"/>
        <v>#DIV/0!</v>
      </c>
    </row>
    <row r="402" spans="1:6" ht="15.75" customHeight="1">
      <c r="A402" s="15" t="s">
        <v>75</v>
      </c>
      <c r="B402" s="11">
        <v>71.64</v>
      </c>
      <c r="C402" s="52">
        <v>27.33</v>
      </c>
      <c r="D402" s="52">
        <v>24.14</v>
      </c>
      <c r="E402" s="13">
        <f t="shared" si="48"/>
        <v>0.8832784485912917</v>
      </c>
      <c r="F402" s="28">
        <f t="shared" si="49"/>
        <v>0.336962590731435</v>
      </c>
    </row>
    <row r="403" spans="1:6" ht="15.75" customHeight="1">
      <c r="A403" s="15" t="s">
        <v>54</v>
      </c>
      <c r="B403" s="11">
        <v>54.17</v>
      </c>
      <c r="C403" s="52">
        <v>18.52</v>
      </c>
      <c r="D403" s="52">
        <v>177.61</v>
      </c>
      <c r="E403" s="13">
        <f t="shared" si="48"/>
        <v>9.590172786177106</v>
      </c>
      <c r="F403" s="28">
        <f t="shared" si="49"/>
        <v>3.2787520767952745</v>
      </c>
    </row>
    <row r="404" spans="1:6" ht="15.75" customHeight="1">
      <c r="A404" s="15" t="s">
        <v>13</v>
      </c>
      <c r="B404" s="41" t="s">
        <v>97</v>
      </c>
      <c r="C404" s="41"/>
      <c r="D404" s="11">
        <v>200</v>
      </c>
      <c r="E404" s="13" t="e">
        <f>D404/C404</f>
        <v>#DIV/0!</v>
      </c>
      <c r="F404" s="28" t="e">
        <f>D404/B404</f>
        <v>#VALUE!</v>
      </c>
    </row>
    <row r="405" spans="1:6" ht="15.75" customHeight="1">
      <c r="A405" s="15" t="s">
        <v>55</v>
      </c>
      <c r="B405" s="11">
        <v>1301.06</v>
      </c>
      <c r="C405" s="51">
        <f>2714.2-196.5</f>
        <v>2517.7</v>
      </c>
      <c r="D405" s="51"/>
      <c r="E405" s="13">
        <f>D405/C405</f>
        <v>0</v>
      </c>
      <c r="F405" s="28">
        <f>D405/B405</f>
        <v>0</v>
      </c>
    </row>
    <row r="406" spans="1:6" ht="15.75" customHeight="1">
      <c r="A406" s="15" t="s">
        <v>94</v>
      </c>
      <c r="B406" s="11">
        <v>169.2</v>
      </c>
      <c r="C406" s="51">
        <v>3136</v>
      </c>
      <c r="D406" s="11">
        <v>99</v>
      </c>
      <c r="E406" s="13">
        <f t="shared" si="48"/>
        <v>0.031568877551020405</v>
      </c>
      <c r="F406" s="28">
        <f t="shared" si="49"/>
        <v>0.5851063829787234</v>
      </c>
    </row>
    <row r="407" spans="1:6" ht="15.75" customHeight="1">
      <c r="A407" s="15" t="s">
        <v>63</v>
      </c>
      <c r="B407" s="11">
        <v>671</v>
      </c>
      <c r="C407" s="51">
        <v>469.5</v>
      </c>
      <c r="D407" s="11">
        <v>266</v>
      </c>
      <c r="E407" s="13">
        <f t="shared" si="48"/>
        <v>0.5665601703940362</v>
      </c>
      <c r="F407" s="28">
        <f t="shared" si="49"/>
        <v>0.39642324888226527</v>
      </c>
    </row>
    <row r="408" spans="1:6" ht="15.75" customHeight="1">
      <c r="A408" s="15" t="s">
        <v>14</v>
      </c>
      <c r="B408" s="11">
        <v>822.36</v>
      </c>
      <c r="C408" s="51">
        <v>690.4</v>
      </c>
      <c r="D408" s="51"/>
      <c r="E408" s="13">
        <f t="shared" si="48"/>
        <v>0</v>
      </c>
      <c r="F408" s="28">
        <f t="shared" si="49"/>
        <v>0</v>
      </c>
    </row>
    <row r="409" spans="1:6" ht="15.75" customHeight="1">
      <c r="A409" s="15" t="s">
        <v>15</v>
      </c>
      <c r="B409" s="11"/>
      <c r="C409" s="11">
        <v>1896.61</v>
      </c>
      <c r="D409" s="11"/>
      <c r="E409" s="13">
        <f t="shared" si="48"/>
        <v>0</v>
      </c>
      <c r="F409" s="28" t="e">
        <f t="shared" si="49"/>
        <v>#DIV/0!</v>
      </c>
    </row>
    <row r="410" spans="1:6" s="10" customFormat="1" ht="15.75" customHeight="1">
      <c r="A410" s="31" t="s">
        <v>83</v>
      </c>
      <c r="B410" s="9">
        <f>SUM(B411:B436)</f>
        <v>160617.02999999997</v>
      </c>
      <c r="C410" s="50">
        <f>SUM(C411:C436)</f>
        <v>193482.09</v>
      </c>
      <c r="D410" s="50">
        <f>SUM(D411:D436)</f>
        <v>172067.90000000002</v>
      </c>
      <c r="E410" s="60">
        <f t="shared" si="48"/>
        <v>0.8893221072813511</v>
      </c>
      <c r="F410" s="61">
        <f t="shared" si="49"/>
        <v>1.071293000499387</v>
      </c>
    </row>
    <row r="411" spans="1:6" ht="15.75" customHeight="1">
      <c r="A411" s="15" t="s">
        <v>77</v>
      </c>
      <c r="B411" s="11">
        <v>134848.43</v>
      </c>
      <c r="C411" s="11">
        <v>143743.18</v>
      </c>
      <c r="D411" s="11">
        <v>143750.67</v>
      </c>
      <c r="E411" s="13">
        <f aca="true" t="shared" si="50" ref="E411:E436">D411/C411</f>
        <v>1.000052106819955</v>
      </c>
      <c r="F411" s="28">
        <f aca="true" t="shared" si="51" ref="F411:F436">D411/B411</f>
        <v>1.0660166380876663</v>
      </c>
    </row>
    <row r="412" spans="1:6" ht="15.75" customHeight="1">
      <c r="A412" s="15" t="s">
        <v>81</v>
      </c>
      <c r="B412" s="11">
        <v>548.72</v>
      </c>
      <c r="C412" s="11">
        <v>630.68</v>
      </c>
      <c r="D412" s="11">
        <v>686.14</v>
      </c>
      <c r="E412" s="13">
        <f t="shared" si="50"/>
        <v>1.087936830088159</v>
      </c>
      <c r="F412" s="28">
        <f t="shared" si="51"/>
        <v>1.2504373815424987</v>
      </c>
    </row>
    <row r="413" spans="1:6" ht="15.75" customHeight="1">
      <c r="A413" s="15" t="s">
        <v>117</v>
      </c>
      <c r="B413" s="11">
        <v>8.69</v>
      </c>
      <c r="C413" s="11">
        <v>80</v>
      </c>
      <c r="D413" s="11">
        <v>8590.62</v>
      </c>
      <c r="E413" s="13">
        <f t="shared" si="50"/>
        <v>107.38275000000002</v>
      </c>
      <c r="F413" s="28">
        <f t="shared" si="51"/>
        <v>988.5638665132337</v>
      </c>
    </row>
    <row r="414" spans="1:6" ht="15.75" customHeight="1">
      <c r="A414" s="15" t="s">
        <v>78</v>
      </c>
      <c r="B414" s="11">
        <v>8061.32</v>
      </c>
      <c r="C414" s="11">
        <v>8727.01</v>
      </c>
      <c r="D414" s="11">
        <v>8054.35</v>
      </c>
      <c r="E414" s="13">
        <f t="shared" si="50"/>
        <v>0.9229220546326864</v>
      </c>
      <c r="F414" s="28">
        <f t="shared" si="51"/>
        <v>0.9991353773327446</v>
      </c>
    </row>
    <row r="415" spans="1:6" ht="15.75" customHeight="1">
      <c r="A415" s="15" t="s">
        <v>79</v>
      </c>
      <c r="B415" s="11">
        <v>7550.99</v>
      </c>
      <c r="C415" s="11">
        <v>8062.28</v>
      </c>
      <c r="D415" s="11">
        <v>8054.35</v>
      </c>
      <c r="E415" s="13">
        <f t="shared" si="50"/>
        <v>0.9990164072694078</v>
      </c>
      <c r="F415" s="28">
        <f t="shared" si="51"/>
        <v>1.0666614576366809</v>
      </c>
    </row>
    <row r="416" spans="1:6" ht="15.75" customHeight="1">
      <c r="A416" s="15" t="s">
        <v>80</v>
      </c>
      <c r="B416" s="11">
        <v>7550.99</v>
      </c>
      <c r="C416" s="11">
        <v>8062.28</v>
      </c>
      <c r="D416" s="11"/>
      <c r="E416" s="13">
        <f t="shared" si="50"/>
        <v>0</v>
      </c>
      <c r="F416" s="28">
        <f t="shared" si="51"/>
        <v>0</v>
      </c>
    </row>
    <row r="417" spans="1:6" ht="15.75" customHeight="1">
      <c r="A417" s="15" t="s">
        <v>18</v>
      </c>
      <c r="B417" s="11">
        <v>365.54</v>
      </c>
      <c r="C417" s="11">
        <v>300</v>
      </c>
      <c r="D417" s="11"/>
      <c r="E417" s="13">
        <f t="shared" si="50"/>
        <v>0</v>
      </c>
      <c r="F417" s="28">
        <f t="shared" si="51"/>
        <v>0</v>
      </c>
    </row>
    <row r="418" spans="1:6" ht="15.75" customHeight="1">
      <c r="A418" s="15" t="s">
        <v>19</v>
      </c>
      <c r="B418" s="11">
        <v>815.55</v>
      </c>
      <c r="C418" s="11">
        <v>1646.91</v>
      </c>
      <c r="D418" s="11">
        <v>260.81</v>
      </c>
      <c r="E418" s="13">
        <f t="shared" si="50"/>
        <v>0.15836323782113168</v>
      </c>
      <c r="F418" s="28">
        <f t="shared" si="51"/>
        <v>0.3197964563791307</v>
      </c>
    </row>
    <row r="419" spans="1:6" ht="15.75" customHeight="1">
      <c r="A419" s="15" t="s">
        <v>20</v>
      </c>
      <c r="B419" s="11">
        <v>181.59</v>
      </c>
      <c r="C419" s="11">
        <v>48.43</v>
      </c>
      <c r="D419" s="11">
        <v>48.42</v>
      </c>
      <c r="E419" s="13">
        <f t="shared" si="50"/>
        <v>0.999793516415445</v>
      </c>
      <c r="F419" s="28">
        <f t="shared" si="51"/>
        <v>0.2666446390219726</v>
      </c>
    </row>
    <row r="420" spans="1:6" ht="15.75" customHeight="1">
      <c r="A420" s="15" t="s">
        <v>21</v>
      </c>
      <c r="B420" s="11"/>
      <c r="C420" s="11">
        <v>3230.03</v>
      </c>
      <c r="D420" s="11">
        <v>2122.05</v>
      </c>
      <c r="E420" s="13">
        <f t="shared" si="50"/>
        <v>0.6569753222106296</v>
      </c>
      <c r="F420" s="28" t="e">
        <f t="shared" si="51"/>
        <v>#DIV/0!</v>
      </c>
    </row>
    <row r="421" spans="1:6" ht="15.75" customHeight="1">
      <c r="A421" s="15" t="s">
        <v>22</v>
      </c>
      <c r="B421" s="11">
        <v>251.03</v>
      </c>
      <c r="C421" s="11">
        <v>88.42</v>
      </c>
      <c r="D421" s="11"/>
      <c r="E421" s="13">
        <f t="shared" si="50"/>
        <v>0</v>
      </c>
      <c r="F421" s="28">
        <f t="shared" si="51"/>
        <v>0</v>
      </c>
    </row>
    <row r="422" spans="1:6" ht="15.75" customHeight="1">
      <c r="A422" s="15" t="s">
        <v>52</v>
      </c>
      <c r="B422" s="11"/>
      <c r="C422" s="11">
        <v>1149.43</v>
      </c>
      <c r="D422" s="11"/>
      <c r="E422" s="13">
        <f t="shared" si="50"/>
        <v>0</v>
      </c>
      <c r="F422" s="28" t="e">
        <f t="shared" si="51"/>
        <v>#DIV/0!</v>
      </c>
    </row>
    <row r="423" spans="1:6" ht="15.75" customHeight="1">
      <c r="A423" s="15" t="s">
        <v>25</v>
      </c>
      <c r="B423" s="11"/>
      <c r="C423" s="12">
        <v>40</v>
      </c>
      <c r="D423" s="12"/>
      <c r="E423" s="13">
        <f t="shared" si="50"/>
        <v>0</v>
      </c>
      <c r="F423" s="28" t="e">
        <f t="shared" si="51"/>
        <v>#DIV/0!</v>
      </c>
    </row>
    <row r="424" spans="1:6" ht="15.75" customHeight="1">
      <c r="A424" s="15" t="s">
        <v>60</v>
      </c>
      <c r="B424" s="11"/>
      <c r="C424" s="52">
        <v>95</v>
      </c>
      <c r="D424" s="52"/>
      <c r="E424" s="13">
        <f t="shared" si="50"/>
        <v>0</v>
      </c>
      <c r="F424" s="28" t="e">
        <f t="shared" si="51"/>
        <v>#DIV/0!</v>
      </c>
    </row>
    <row r="425" spans="1:6" ht="15.75" customHeight="1">
      <c r="A425" s="15" t="s">
        <v>26</v>
      </c>
      <c r="B425" s="11">
        <v>36</v>
      </c>
      <c r="C425" s="52">
        <v>536.39</v>
      </c>
      <c r="D425" s="52">
        <v>213</v>
      </c>
      <c r="E425" s="13">
        <f t="shared" si="50"/>
        <v>0.39709912563619754</v>
      </c>
      <c r="F425" s="28">
        <f t="shared" si="51"/>
        <v>5.916666666666667</v>
      </c>
    </row>
    <row r="426" spans="1:6" ht="15.75" customHeight="1">
      <c r="A426" s="15" t="s">
        <v>72</v>
      </c>
      <c r="B426" s="11"/>
      <c r="C426" s="51">
        <f>12532.1-1642.3</f>
        <v>10889.800000000001</v>
      </c>
      <c r="D426" s="51"/>
      <c r="E426" s="13">
        <f t="shared" si="50"/>
        <v>0</v>
      </c>
      <c r="F426" s="28" t="e">
        <f t="shared" si="51"/>
        <v>#DIV/0!</v>
      </c>
    </row>
    <row r="427" spans="1:6" ht="15.75" customHeight="1">
      <c r="A427" s="15" t="s">
        <v>51</v>
      </c>
      <c r="B427" s="11">
        <v>138.88</v>
      </c>
      <c r="C427" s="51">
        <v>741.8</v>
      </c>
      <c r="D427" s="51"/>
      <c r="E427" s="13">
        <f t="shared" si="50"/>
        <v>0</v>
      </c>
      <c r="F427" s="28">
        <f t="shared" si="51"/>
        <v>0</v>
      </c>
    </row>
    <row r="428" spans="1:6" ht="15.75" customHeight="1">
      <c r="A428" s="15" t="s">
        <v>118</v>
      </c>
      <c r="B428" s="11"/>
      <c r="C428" s="52">
        <v>6</v>
      </c>
      <c r="D428" s="52"/>
      <c r="E428" s="13">
        <f t="shared" si="50"/>
        <v>0</v>
      </c>
      <c r="F428" s="28" t="e">
        <f t="shared" si="51"/>
        <v>#DIV/0!</v>
      </c>
    </row>
    <row r="429" spans="1:6" ht="15.75" customHeight="1">
      <c r="A429" s="15" t="s">
        <v>61</v>
      </c>
      <c r="B429" s="11"/>
      <c r="C429" s="52">
        <v>4586.5</v>
      </c>
      <c r="D429" s="52"/>
      <c r="E429" s="13">
        <f t="shared" si="50"/>
        <v>0</v>
      </c>
      <c r="F429" s="28" t="e">
        <f t="shared" si="51"/>
        <v>#DIV/0!</v>
      </c>
    </row>
    <row r="430" spans="1:6" ht="15.75" customHeight="1">
      <c r="A430" s="15" t="s">
        <v>54</v>
      </c>
      <c r="B430" s="11"/>
      <c r="C430" s="55">
        <v>116.75</v>
      </c>
      <c r="D430" s="55">
        <v>37.49</v>
      </c>
      <c r="E430" s="13">
        <f t="shared" si="50"/>
        <v>0.3211134903640257</v>
      </c>
      <c r="F430" s="28" t="e">
        <f t="shared" si="51"/>
        <v>#DIV/0!</v>
      </c>
    </row>
    <row r="431" spans="1:6" ht="15.75" customHeight="1">
      <c r="A431" s="15" t="s">
        <v>120</v>
      </c>
      <c r="B431" s="11"/>
      <c r="C431" s="55">
        <v>268.1</v>
      </c>
      <c r="D431" s="55"/>
      <c r="E431" s="13">
        <f t="shared" si="50"/>
        <v>0</v>
      </c>
      <c r="F431" s="28" t="e">
        <f t="shared" si="51"/>
        <v>#DIV/0!</v>
      </c>
    </row>
    <row r="432" spans="1:6" ht="15.75" customHeight="1">
      <c r="A432" s="15" t="s">
        <v>13</v>
      </c>
      <c r="B432" s="41" t="s">
        <v>97</v>
      </c>
      <c r="C432" s="41"/>
      <c r="D432" s="11">
        <v>200</v>
      </c>
      <c r="E432" s="13" t="e">
        <f t="shared" si="50"/>
        <v>#DIV/0!</v>
      </c>
      <c r="F432" s="28" t="e">
        <f t="shared" si="51"/>
        <v>#VALUE!</v>
      </c>
    </row>
    <row r="433" spans="1:6" ht="15.75" customHeight="1">
      <c r="A433" s="15" t="s">
        <v>55</v>
      </c>
      <c r="B433" s="11">
        <v>38.5</v>
      </c>
      <c r="C433" s="55"/>
      <c r="D433" s="55"/>
      <c r="E433" s="13" t="e">
        <f t="shared" si="50"/>
        <v>#DIV/0!</v>
      </c>
      <c r="F433" s="28">
        <f t="shared" si="51"/>
        <v>0</v>
      </c>
    </row>
    <row r="434" spans="1:6" ht="15.75" customHeight="1">
      <c r="A434" s="15" t="s">
        <v>94</v>
      </c>
      <c r="B434" s="11"/>
      <c r="C434" s="55">
        <v>363.1</v>
      </c>
      <c r="D434" s="55"/>
      <c r="E434" s="13">
        <f t="shared" si="50"/>
        <v>0</v>
      </c>
      <c r="F434" s="28" t="e">
        <f t="shared" si="51"/>
        <v>#DIV/0!</v>
      </c>
    </row>
    <row r="435" spans="1:6" ht="15.75" customHeight="1">
      <c r="A435" s="15" t="s">
        <v>63</v>
      </c>
      <c r="B435" s="11">
        <v>220.8</v>
      </c>
      <c r="C435" s="51">
        <v>20</v>
      </c>
      <c r="D435" s="51"/>
      <c r="E435" s="13">
        <f t="shared" si="50"/>
        <v>0</v>
      </c>
      <c r="F435" s="28">
        <f t="shared" si="51"/>
        <v>0</v>
      </c>
    </row>
    <row r="436" spans="1:6" ht="15.75" customHeight="1" thickBot="1">
      <c r="A436" s="15" t="s">
        <v>91</v>
      </c>
      <c r="B436" s="11"/>
      <c r="C436" s="51">
        <v>50</v>
      </c>
      <c r="D436" s="51">
        <v>50</v>
      </c>
      <c r="E436" s="13">
        <f t="shared" si="50"/>
        <v>1</v>
      </c>
      <c r="F436" s="28" t="e">
        <f t="shared" si="51"/>
        <v>#DIV/0!</v>
      </c>
    </row>
    <row r="437" spans="1:6" s="20" customFormat="1" ht="15.75" customHeight="1" thickBot="1">
      <c r="A437" s="39" t="s">
        <v>86</v>
      </c>
      <c r="B437" s="35">
        <f>B410+B380+B362+B335+B330+B304+B285+B254+B239+B227+B210+B192+B177+B162+B142+B118+B100+B86+B78+B65+B40+B7</f>
        <v>1364226.4299999997</v>
      </c>
      <c r="C437" s="38">
        <f>C410+C380+C362+C335+C330+C304+C285+C254+C239+C227+C210+C192+C177+C162+C142+C118+C100+C86+C78+C65+C40+C7</f>
        <v>2218951.0500000003</v>
      </c>
      <c r="D437" s="57">
        <f>D410+D380+D362+D335+D330+D304+D285+D254+D239+D227+D210+D192+D177+D162+D142+D118+D100+D86+D78+D65+D40+D7</f>
        <v>1713316.9100000001</v>
      </c>
      <c r="E437" s="36">
        <f>D437/C437</f>
        <v>0.7721292049232</v>
      </c>
      <c r="F437" s="37">
        <f>D437/B437</f>
        <v>1.255888958257465</v>
      </c>
    </row>
    <row r="438" ht="13.5" customHeight="1">
      <c r="C438" s="59"/>
    </row>
  </sheetData>
  <sheetProtection/>
  <mergeCells count="2">
    <mergeCell ref="A3:F3"/>
    <mergeCell ref="C1:D1"/>
  </mergeCells>
  <printOptions/>
  <pageMargins left="0" right="0" top="0" bottom="0" header="0" footer="0"/>
  <pageSetup horizontalDpi="300" verticalDpi="3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Gani Rama</dc:creator>
  <cp:keywords/>
  <dc:description/>
  <cp:lastModifiedBy>Gani Rama</cp:lastModifiedBy>
  <cp:lastPrinted>2019-06-25T12:10:38Z</cp:lastPrinted>
  <dcterms:created xsi:type="dcterms:W3CDTF">2019-06-20T07:38:19Z</dcterms:created>
  <dcterms:modified xsi:type="dcterms:W3CDTF">2020-04-28T08:58:41Z</dcterms:modified>
  <cp:category/>
  <cp:version/>
  <cp:contentType/>
  <cp:contentStatus/>
</cp:coreProperties>
</file>