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ITIKA KORRIK" sheetId="1" r:id="rId1"/>
  </sheets>
  <definedNames>
    <definedName name="_xlnm.Print_Area" localSheetId="0">'ANALITIKA KORRIK'!$A$1:$F$76</definedName>
  </definedNames>
  <calcPr fullCalcOnLoad="1"/>
</workbook>
</file>

<file path=xl/sharedStrings.xml><?xml version="1.0" encoding="utf-8"?>
<sst xmlns="http://schemas.openxmlformats.org/spreadsheetml/2006/main" count="84" uniqueCount="82">
  <si>
    <t>Përshkrim</t>
  </si>
  <si>
    <t xml:space="preserve">    632  -  GJAKOVË</t>
  </si>
  <si>
    <t/>
  </si>
  <si>
    <t xml:space="preserve">      13140  -  SHPENZIMET E UDHËTIMEVE  ZYRTARE JASHTË VENDIT</t>
  </si>
  <si>
    <t xml:space="preserve">      13141  -  SHPENZIME TE VOGLA - PARA XHEPI</t>
  </si>
  <si>
    <t xml:space="preserve">      13210  -  RRYMA</t>
  </si>
  <si>
    <t xml:space="preserve">      13220  -  UJI</t>
  </si>
  <si>
    <t xml:space="preserve">      13230  -  MBETURINAT</t>
  </si>
  <si>
    <t xml:space="preserve">      13250  -  SHPENZIMET TELEFONIKE</t>
  </si>
  <si>
    <t xml:space="preserve">      13330  -  SHPENZIMET POSTARE</t>
  </si>
  <si>
    <t xml:space="preserve">      13450  -  SHËRBIME SHTYPJE - JO MARKETING</t>
  </si>
  <si>
    <t xml:space="preserve">      13460  -  SHËRBIME  KONTRAKTUESE TJERA</t>
  </si>
  <si>
    <t xml:space="preserve">      13470  -  SHËRBIME TEKNIKE</t>
  </si>
  <si>
    <t xml:space="preserve">      13501  -  MOBILEJE (MË PAK SE 1000 EURO)</t>
  </si>
  <si>
    <t xml:space="preserve">      13506  -  PAJISJE SPECIALISTIKE MJEKËSORE &lt;1000</t>
  </si>
  <si>
    <t xml:space="preserve">      13509  -  PAJISJE TJERA &lt;1000</t>
  </si>
  <si>
    <t xml:space="preserve">      13610  -  FURNIZIME PËR ZYRË</t>
  </si>
  <si>
    <t xml:space="preserve">      13620  -  FURNIZIM ME USHQIM DHE PIJE(JO DREKA ZYRTARE</t>
  </si>
  <si>
    <t xml:space="preserve">      13630  -  FURNIZIME MJEKËSORE</t>
  </si>
  <si>
    <t xml:space="preserve">      13640  -  FURNIZIME PASTRIMI</t>
  </si>
  <si>
    <t xml:space="preserve">      13650  -  FURNIZIM ME VESHMBATHJE</t>
  </si>
  <si>
    <t xml:space="preserve">      13720  -  NAFTE PËR NGROHJE QENDRORE</t>
  </si>
  <si>
    <t xml:space="preserve">      13760  -  DRU</t>
  </si>
  <si>
    <t xml:space="preserve">      13780  -  KARBURANT PËR VETURA</t>
  </si>
  <si>
    <t xml:space="preserve">      13810  -  AVANC PËR PARA TE IMËT(PETTY CASH)</t>
  </si>
  <si>
    <t xml:space="preserve">      14010  -  MIRËMBAJTJA  RIPARIMI I AUTOMJETEVE</t>
  </si>
  <si>
    <t xml:space="preserve">      14020  -  MIRËMBAJTJA E NDËRTESAVE</t>
  </si>
  <si>
    <t xml:space="preserve">      14023  -  MIRËMBAJTJA E SHKOLLAVE</t>
  </si>
  <si>
    <t xml:space="preserve">      14024  -  MIRËMBAJTJA OBJEKTEVE SHËNDETËSORE</t>
  </si>
  <si>
    <t xml:space="preserve">      14032  -  MIRËMBAJTJA AUTO RRUGËVE LOKALE</t>
  </si>
  <si>
    <t xml:space="preserve">      14040  -  MIRËMBAJTJA E TEKNOLOGJISË INFORMATIVE</t>
  </si>
  <si>
    <t xml:space="preserve">      14050  -  MIRËMBAJTA E MOBILEVE DHE PAJISJEVE</t>
  </si>
  <si>
    <t xml:space="preserve">      14060  -  MIRËMBAJTJA RUTINORE</t>
  </si>
  <si>
    <t xml:space="preserve">      14140  -  QIRAJA - MAKINERIA</t>
  </si>
  <si>
    <t xml:space="preserve">      14210  -  REKLAMAT DHE KONKURSET</t>
  </si>
  <si>
    <t xml:space="preserve">      14230  -  SHPENZIMET  PËR INFORMIM  PUBLIK</t>
  </si>
  <si>
    <t xml:space="preserve">      14310  -  DREKA ZYRTARE</t>
  </si>
  <si>
    <t xml:space="preserve">      14410  -  SHPENZIME - VENDIMET E GJYKATAVE</t>
  </si>
  <si>
    <t xml:space="preserve">      21200  -  SUBVENCIONE  PËR ENTITETE JOPUBLIKE</t>
  </si>
  <si>
    <t xml:space="preserve">      22200  -  PAGESA PËR PËRFITUESIT INDIVIDUAL</t>
  </si>
  <si>
    <t xml:space="preserve">      31120  -  NDËRTESAT ADMINISTRATËS AFARISTE</t>
  </si>
  <si>
    <t xml:space="preserve">      31121  -  OBJEKTET ARSIMORE</t>
  </si>
  <si>
    <t xml:space="preserve">      31230  -  NDËRTIMI I RRUGËVE LOKALE</t>
  </si>
  <si>
    <t xml:space="preserve">      31250  -  KANALIZIMI</t>
  </si>
  <si>
    <t xml:space="preserve">      31260  -  UJËSJELLËSI</t>
  </si>
  <si>
    <t xml:space="preserve">      31610  -  PAJISJE TË TEKNOLOGJISË INFORMATIVE</t>
  </si>
  <si>
    <t xml:space="preserve">      31660  -  PAJISJE SPECIALE MJEKËSORE</t>
  </si>
  <si>
    <t xml:space="preserve">      32100  -  TOKA</t>
  </si>
  <si>
    <t xml:space="preserve">      32110  -  RREGULLIMI I LUMENJVE</t>
  </si>
  <si>
    <t xml:space="preserve">      32120  -  PARQET NACIONALE</t>
  </si>
  <si>
    <t>Total Balance</t>
  </si>
  <si>
    <t>Korrik 2018</t>
  </si>
  <si>
    <t>Korrik 2019</t>
  </si>
  <si>
    <t>Korrik 2020</t>
  </si>
  <si>
    <t xml:space="preserve">Korrik-Korrik    Vitet Fiskal 2018- 2020 </t>
  </si>
  <si>
    <t xml:space="preserve">      13240  -  NGROHJA QENDRORE</t>
  </si>
  <si>
    <t xml:space="preserve">      13503  -  KOMPJUTERË MË PAK SE 1000 EURO</t>
  </si>
  <si>
    <t xml:space="preserve">      13660  -  AKOMODIMI</t>
  </si>
  <si>
    <t xml:space="preserve">      13770  -  DERIVATE PËR GJENERATOR</t>
  </si>
  <si>
    <t xml:space="preserve">      13790  -  GAS NATYROR</t>
  </si>
  <si>
    <t xml:space="preserve">      13820  -  AVANSC PËR UDHËTIME ZYRTARE</t>
  </si>
  <si>
    <t xml:space="preserve">      13951  -  SIGURIMI I AUTOMJETEVE</t>
  </si>
  <si>
    <t xml:space="preserve">      31123  -  OBJEKTET KULTURORE</t>
  </si>
  <si>
    <t xml:space="preserve">      31270  -  MIRËMBAJTJA INVESTIME</t>
  </si>
  <si>
    <t xml:space="preserve">      31690  -  PAJISJE TJERA</t>
  </si>
  <si>
    <t xml:space="preserve">      34000  -  PAGESA - VENDIME GJYQËSORE</t>
  </si>
  <si>
    <t xml:space="preserve">      11110  -  PAGAT NETO PËRMES LIS.PAGAVE</t>
  </si>
  <si>
    <t xml:space="preserve">      11115  -  PAGESA PER SINDIKATE</t>
  </si>
  <si>
    <t xml:space="preserve">      11125  -  ANTARSIM-ODA E INFERMIERVE TE KOSOVËS</t>
  </si>
  <si>
    <t xml:space="preserve">      11126  -  ANTARSIM-ODA E MJEKVE TE KOSOVËS</t>
  </si>
  <si>
    <t xml:space="preserve">      11500  -  TATI.I NDALUR NE TE ARDH.PERS.</t>
  </si>
  <si>
    <t xml:space="preserve">      11600  -  KONTRIBUTI PENSIONAL-PUNETORI</t>
  </si>
  <si>
    <t xml:space="preserve">      11700  -  KONTRIBUTI PENSIONAL-PUNEDHENE</t>
  </si>
  <si>
    <t xml:space="preserve">      13130  -  SHPENZ.UDHË.ZYRT.BRENDA VENDIT</t>
  </si>
  <si>
    <t xml:space="preserve">      13310  -  SHPENZIMET PER INTERNET</t>
  </si>
  <si>
    <t xml:space="preserve">      13320  -  SHPENZIMET E TELEFONIS MOBILE</t>
  </si>
  <si>
    <t xml:space="preserve">      13410  -  SHËRBIMET E ARSIMIT_x0016_ TRAJNIMIT</t>
  </si>
  <si>
    <t xml:space="preserve">      13480  -  SHPENZIMET PER ANETARESIM</t>
  </si>
  <si>
    <t xml:space="preserve">      31510  -  FURN.ME RRYM,GJENRIMI_x0016_TRANSMIS</t>
  </si>
  <si>
    <t xml:space="preserve">      31700  -  VETURA ZYRTARE</t>
  </si>
  <si>
    <t xml:space="preserve"> Krahasimi minus 1 vitë</t>
  </si>
  <si>
    <t xml:space="preserve"> Krahasimi minus 2 vitë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</si>
</sst>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43" fontId="3" fillId="0" borderId="11" xfId="42" applyFont="1" applyBorder="1" applyAlignment="1">
      <alignment/>
    </xf>
    <xf numFmtId="43" fontId="2" fillId="34" borderId="11" xfId="42" applyFont="1" applyFill="1" applyBorder="1" applyAlignment="1" applyProtection="1">
      <alignment horizontal="center" vertical="center" wrapText="1"/>
      <protection/>
    </xf>
    <xf numFmtId="43" fontId="3" fillId="0" borderId="0" xfId="42" applyFont="1" applyAlignment="1">
      <alignment/>
    </xf>
    <xf numFmtId="4" fontId="2" fillId="34" borderId="11" xfId="0" applyNumberFormat="1" applyFont="1" applyFill="1" applyBorder="1" applyAlignment="1" applyProtection="1">
      <alignment horizontal="right" vertical="center" wrapText="1"/>
      <protection/>
    </xf>
    <xf numFmtId="43" fontId="2" fillId="34" borderId="11" xfId="42" applyFont="1" applyFill="1" applyBorder="1" applyAlignment="1" applyProtection="1">
      <alignment wrapText="1"/>
      <protection/>
    </xf>
    <xf numFmtId="43" fontId="3" fillId="0" borderId="0" xfId="42" applyFont="1" applyAlignment="1">
      <alignment/>
    </xf>
    <xf numFmtId="10" fontId="3" fillId="0" borderId="11" xfId="42" applyNumberFormat="1" applyFont="1" applyFill="1" applyBorder="1" applyAlignment="1">
      <alignment horizontal="right" vertical="distributed" wrapText="1"/>
    </xf>
    <xf numFmtId="43" fontId="1" fillId="33" borderId="11" xfId="42" applyFont="1" applyFill="1" applyBorder="1" applyAlignment="1" applyProtection="1">
      <alignment wrapText="1"/>
      <protection/>
    </xf>
    <xf numFmtId="43" fontId="1" fillId="33" borderId="11" xfId="42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0" fontId="3" fillId="0" borderId="13" xfId="42" applyNumberFormat="1" applyFont="1" applyFill="1" applyBorder="1" applyAlignment="1">
      <alignment horizontal="right" vertical="distributed" wrapText="1"/>
    </xf>
    <xf numFmtId="43" fontId="4" fillId="33" borderId="14" xfId="42" applyFont="1" applyFill="1" applyBorder="1" applyAlignment="1">
      <alignment/>
    </xf>
    <xf numFmtId="43" fontId="4" fillId="33" borderId="14" xfId="42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10" fontId="4" fillId="33" borderId="14" xfId="42" applyNumberFormat="1" applyFont="1" applyFill="1" applyBorder="1" applyAlignment="1">
      <alignment horizontal="right" vertical="distributed" wrapText="1"/>
    </xf>
    <xf numFmtId="10" fontId="4" fillId="33" borderId="15" xfId="42" applyNumberFormat="1" applyFont="1" applyFill="1" applyBorder="1" applyAlignment="1">
      <alignment horizontal="right" vertical="distributed" wrapText="1"/>
    </xf>
    <xf numFmtId="10" fontId="4" fillId="33" borderId="11" xfId="42" applyNumberFormat="1" applyFont="1" applyFill="1" applyBorder="1" applyAlignment="1">
      <alignment horizontal="right" vertical="distributed" wrapText="1"/>
    </xf>
    <xf numFmtId="10" fontId="4" fillId="33" borderId="13" xfId="42" applyNumberFormat="1" applyFont="1" applyFill="1" applyBorder="1" applyAlignment="1">
      <alignment horizontal="right" vertical="distributed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view="pageBreakPreview" zoomScaleSheetLayoutView="100" zoomScalePageLayoutView="0" workbookViewId="0" topLeftCell="A1">
      <selection activeCell="K14" sqref="K14"/>
    </sheetView>
  </sheetViews>
  <sheetFormatPr defaultColWidth="9.140625" defaultRowHeight="15" customHeight="1"/>
  <cols>
    <col min="1" max="1" width="74.421875" style="1" customWidth="1"/>
    <col min="2" max="2" width="15.28125" style="12" customWidth="1"/>
    <col min="3" max="3" width="15.28125" style="9" customWidth="1"/>
    <col min="4" max="4" width="15.28125" style="1" customWidth="1"/>
    <col min="5" max="5" width="12.8515625" style="1" customWidth="1"/>
    <col min="6" max="6" width="11.8515625" style="1" customWidth="1"/>
    <col min="7" max="16384" width="9.140625" style="1" customWidth="1"/>
  </cols>
  <sheetData>
    <row r="1" spans="1:6" ht="15" customHeight="1">
      <c r="A1" s="30" t="s">
        <v>54</v>
      </c>
      <c r="B1" s="31"/>
      <c r="C1" s="31"/>
      <c r="D1" s="32"/>
      <c r="E1" s="26" t="s">
        <v>80</v>
      </c>
      <c r="F1" s="28" t="s">
        <v>81</v>
      </c>
    </row>
    <row r="2" spans="1:6" ht="15" customHeight="1">
      <c r="A2" s="17" t="s">
        <v>0</v>
      </c>
      <c r="B2" s="11" t="s">
        <v>51</v>
      </c>
      <c r="C2" s="8" t="s">
        <v>52</v>
      </c>
      <c r="D2" s="5" t="s">
        <v>53</v>
      </c>
      <c r="E2" s="27"/>
      <c r="F2" s="29"/>
    </row>
    <row r="3" spans="1:6" s="3" customFormat="1" ht="15" customHeight="1">
      <c r="A3" s="2" t="s">
        <v>1</v>
      </c>
      <c r="B3" s="14">
        <f>B76</f>
        <v>2229599.5500000003</v>
      </c>
      <c r="C3" s="15">
        <f>C76</f>
        <v>2246489.5999999996</v>
      </c>
      <c r="D3" s="16">
        <f>D76</f>
        <v>2417475.4</v>
      </c>
      <c r="E3" s="24">
        <f>D3/C3</f>
        <v>1.076112437822993</v>
      </c>
      <c r="F3" s="25">
        <f>D3/B3</f>
        <v>1.0842643917828203</v>
      </c>
    </row>
    <row r="4" spans="1:6" ht="15" customHeight="1">
      <c r="A4" s="4" t="s">
        <v>66</v>
      </c>
      <c r="B4" s="11">
        <v>923547.44</v>
      </c>
      <c r="C4" s="7">
        <v>964097.28</v>
      </c>
      <c r="D4" s="10">
        <f>957763.94-1501.74</f>
        <v>956262.2</v>
      </c>
      <c r="E4" s="13">
        <f>D4/C4</f>
        <v>0.9918731437557836</v>
      </c>
      <c r="F4" s="18">
        <f>D4/B4</f>
        <v>1.0354229339859358</v>
      </c>
    </row>
    <row r="5" spans="1:6" ht="15" customHeight="1">
      <c r="A5" s="4" t="s">
        <v>67</v>
      </c>
      <c r="B5" s="11">
        <v>4581.99</v>
      </c>
      <c r="C5" s="10">
        <v>4853.02</v>
      </c>
      <c r="D5" s="10">
        <v>4897.26</v>
      </c>
      <c r="E5" s="13">
        <f>D5/C5</f>
        <v>1.009115973146618</v>
      </c>
      <c r="F5" s="18">
        <f>D5/B5</f>
        <v>1.068806348333366</v>
      </c>
    </row>
    <row r="6" spans="1:6" ht="15" customHeight="1">
      <c r="A6" s="4" t="s">
        <v>68</v>
      </c>
      <c r="B6" s="11">
        <v>402.54</v>
      </c>
      <c r="C6" s="10">
        <v>411.55</v>
      </c>
      <c r="D6" s="10">
        <v>402.54</v>
      </c>
      <c r="E6" s="13">
        <f>D6/C6</f>
        <v>0.9781071558741344</v>
      </c>
      <c r="F6" s="18">
        <f>D6/B6</f>
        <v>1</v>
      </c>
    </row>
    <row r="7" spans="1:6" ht="15" customHeight="1">
      <c r="A7" s="4" t="s">
        <v>69</v>
      </c>
      <c r="B7" s="11">
        <v>378.01</v>
      </c>
      <c r="C7" s="10">
        <v>0</v>
      </c>
      <c r="D7" s="10">
        <v>0</v>
      </c>
      <c r="E7" s="13" t="e">
        <f aca="true" t="shared" si="0" ref="E7:E70">D7/C7</f>
        <v>#DIV/0!</v>
      </c>
      <c r="F7" s="18">
        <f aca="true" t="shared" si="1" ref="F7:F70">D7/B7</f>
        <v>0</v>
      </c>
    </row>
    <row r="8" spans="1:6" ht="15" customHeight="1">
      <c r="A8" s="4" t="s">
        <v>70</v>
      </c>
      <c r="B8" s="11">
        <v>52916.9</v>
      </c>
      <c r="C8" s="10">
        <v>55421.24</v>
      </c>
      <c r="D8" s="10">
        <v>54947.47</v>
      </c>
      <c r="E8" s="13">
        <f t="shared" si="0"/>
        <v>0.9914514723957819</v>
      </c>
      <c r="F8" s="18">
        <f t="shared" si="1"/>
        <v>1.0383728071750236</v>
      </c>
    </row>
    <row r="9" spans="1:6" ht="15" customHeight="1">
      <c r="A9" s="4" t="s">
        <v>71</v>
      </c>
      <c r="B9" s="11">
        <v>51594.13</v>
      </c>
      <c r="C9" s="10">
        <v>53765.97</v>
      </c>
      <c r="D9" s="10">
        <v>53392.41</v>
      </c>
      <c r="E9" s="13">
        <f t="shared" si="0"/>
        <v>0.9930521108426018</v>
      </c>
      <c r="F9" s="18">
        <f t="shared" si="1"/>
        <v>1.0348543526172456</v>
      </c>
    </row>
    <row r="10" spans="1:6" ht="15" customHeight="1">
      <c r="A10" s="4" t="s">
        <v>72</v>
      </c>
      <c r="B10" s="11">
        <v>51594.13</v>
      </c>
      <c r="C10" s="10">
        <v>53765.97</v>
      </c>
      <c r="D10" s="10">
        <v>53392.41</v>
      </c>
      <c r="E10" s="13">
        <f t="shared" si="0"/>
        <v>0.9930521108426018</v>
      </c>
      <c r="F10" s="18">
        <f t="shared" si="1"/>
        <v>1.0348543526172456</v>
      </c>
    </row>
    <row r="11" spans="1:6" ht="15" customHeight="1">
      <c r="A11" s="4" t="s">
        <v>73</v>
      </c>
      <c r="B11" s="11">
        <v>21354.26</v>
      </c>
      <c r="C11" s="8">
        <f>31581.19+80</f>
        <v>31661.19</v>
      </c>
      <c r="D11" s="10">
        <v>16.8</v>
      </c>
      <c r="E11" s="13">
        <f t="shared" si="0"/>
        <v>0.0005306180847908749</v>
      </c>
      <c r="F11" s="18">
        <f t="shared" si="1"/>
        <v>0.000786728268738884</v>
      </c>
    </row>
    <row r="12" spans="1:6" ht="15" customHeight="1">
      <c r="A12" s="4" t="s">
        <v>3</v>
      </c>
      <c r="B12" s="11">
        <f>1390.8+686.2</f>
        <v>2077</v>
      </c>
      <c r="C12" s="8">
        <v>862.92</v>
      </c>
      <c r="D12" s="10">
        <v>3400.07</v>
      </c>
      <c r="E12" s="13">
        <f t="shared" si="0"/>
        <v>3.9401914430074636</v>
      </c>
      <c r="F12" s="18">
        <f t="shared" si="1"/>
        <v>1.6370101107366395</v>
      </c>
    </row>
    <row r="13" spans="1:6" ht="15" customHeight="1">
      <c r="A13" s="4" t="s">
        <v>4</v>
      </c>
      <c r="B13" s="10">
        <v>0</v>
      </c>
      <c r="C13" s="8">
        <v>52</v>
      </c>
      <c r="D13" s="10">
        <v>798</v>
      </c>
      <c r="E13" s="13">
        <f t="shared" si="0"/>
        <v>15.346153846153847</v>
      </c>
      <c r="F13" s="18" t="e">
        <f t="shared" si="1"/>
        <v>#DIV/0!</v>
      </c>
    </row>
    <row r="14" spans="1:6" ht="15" customHeight="1">
      <c r="A14" s="4" t="s">
        <v>5</v>
      </c>
      <c r="B14" s="11">
        <v>19021.96</v>
      </c>
      <c r="C14" s="10">
        <v>16118.65</v>
      </c>
      <c r="D14" s="10">
        <v>4644.01</v>
      </c>
      <c r="E14" s="13">
        <f t="shared" si="0"/>
        <v>0.28811407903267333</v>
      </c>
      <c r="F14" s="18">
        <f t="shared" si="1"/>
        <v>0.24413940519273516</v>
      </c>
    </row>
    <row r="15" spans="1:6" ht="15" customHeight="1">
      <c r="A15" s="4" t="s">
        <v>6</v>
      </c>
      <c r="B15" s="11">
        <v>8169.49</v>
      </c>
      <c r="C15" s="10">
        <v>2619.47</v>
      </c>
      <c r="D15" s="10">
        <v>2929.84</v>
      </c>
      <c r="E15" s="13">
        <f t="shared" si="0"/>
        <v>1.1184858005627094</v>
      </c>
      <c r="F15" s="18">
        <f t="shared" si="1"/>
        <v>0.3586319341843861</v>
      </c>
    </row>
    <row r="16" spans="1:6" ht="15" customHeight="1">
      <c r="A16" s="4" t="s">
        <v>7</v>
      </c>
      <c r="B16" s="11">
        <v>3709.27</v>
      </c>
      <c r="C16" s="10">
        <v>3026.51</v>
      </c>
      <c r="D16" s="10">
        <v>3116.95</v>
      </c>
      <c r="E16" s="13">
        <f t="shared" si="0"/>
        <v>1.029882604055496</v>
      </c>
      <c r="F16" s="18">
        <f t="shared" si="1"/>
        <v>0.8403135927015288</v>
      </c>
    </row>
    <row r="17" spans="1:6" ht="15" customHeight="1">
      <c r="A17" s="4" t="s">
        <v>55</v>
      </c>
      <c r="B17" s="11">
        <v>8884.01</v>
      </c>
      <c r="C17" s="10">
        <v>6785.48</v>
      </c>
      <c r="D17" s="10">
        <v>0</v>
      </c>
      <c r="E17" s="13">
        <f t="shared" si="0"/>
        <v>0</v>
      </c>
      <c r="F17" s="18">
        <f t="shared" si="1"/>
        <v>0</v>
      </c>
    </row>
    <row r="18" spans="1:6" ht="15" customHeight="1">
      <c r="A18" s="4" t="s">
        <v>8</v>
      </c>
      <c r="B18" s="11">
        <v>6308.02</v>
      </c>
      <c r="C18" s="10">
        <v>1695.69</v>
      </c>
      <c r="D18" s="10">
        <v>289.51</v>
      </c>
      <c r="E18" s="13">
        <f t="shared" si="0"/>
        <v>0.17073285801060334</v>
      </c>
      <c r="F18" s="18">
        <f t="shared" si="1"/>
        <v>0.045895542499865244</v>
      </c>
    </row>
    <row r="19" spans="1:6" ht="15" customHeight="1">
      <c r="A19" s="4" t="s">
        <v>74</v>
      </c>
      <c r="B19" s="11">
        <v>118.59</v>
      </c>
      <c r="C19" s="10">
        <v>568.04</v>
      </c>
      <c r="D19" s="10">
        <v>336.16</v>
      </c>
      <c r="E19" s="13">
        <f t="shared" si="0"/>
        <v>0.5917893106119289</v>
      </c>
      <c r="F19" s="18">
        <f t="shared" si="1"/>
        <v>2.8346403575343624</v>
      </c>
    </row>
    <row r="20" spans="1:6" ht="15" customHeight="1">
      <c r="A20" s="4" t="s">
        <v>75</v>
      </c>
      <c r="B20" s="11">
        <v>1265.97</v>
      </c>
      <c r="C20" s="10">
        <v>1873.28</v>
      </c>
      <c r="D20" s="10">
        <v>5149.66</v>
      </c>
      <c r="E20" s="13">
        <f t="shared" si="0"/>
        <v>2.7490070891697984</v>
      </c>
      <c r="F20" s="18">
        <f t="shared" si="1"/>
        <v>4.067758319707417</v>
      </c>
    </row>
    <row r="21" spans="1:6" ht="15" customHeight="1">
      <c r="A21" s="4" t="s">
        <v>9</v>
      </c>
      <c r="B21" s="11">
        <v>5432</v>
      </c>
      <c r="C21" s="10">
        <v>10433.2</v>
      </c>
      <c r="D21" s="10">
        <v>333.8</v>
      </c>
      <c r="E21" s="13">
        <f t="shared" si="0"/>
        <v>0.03199401909289575</v>
      </c>
      <c r="F21" s="18">
        <f t="shared" si="1"/>
        <v>0.06145066273932254</v>
      </c>
    </row>
    <row r="22" spans="1:6" ht="15" customHeight="1">
      <c r="A22" s="4" t="s">
        <v>76</v>
      </c>
      <c r="B22" s="11">
        <v>800</v>
      </c>
      <c r="C22" s="10">
        <v>0</v>
      </c>
      <c r="D22" s="10">
        <v>0</v>
      </c>
      <c r="E22" s="13" t="e">
        <f t="shared" si="0"/>
        <v>#DIV/0!</v>
      </c>
      <c r="F22" s="18">
        <f t="shared" si="1"/>
        <v>0</v>
      </c>
    </row>
    <row r="23" spans="1:6" ht="15" customHeight="1">
      <c r="A23" s="4" t="s">
        <v>10</v>
      </c>
      <c r="B23" s="10">
        <v>0</v>
      </c>
      <c r="C23" s="10">
        <v>99</v>
      </c>
      <c r="D23" s="10">
        <v>21758.86</v>
      </c>
      <c r="E23" s="13">
        <f t="shared" si="0"/>
        <v>219.78646464646465</v>
      </c>
      <c r="F23" s="18" t="e">
        <f t="shared" si="1"/>
        <v>#DIV/0!</v>
      </c>
    </row>
    <row r="24" spans="1:6" ht="15" customHeight="1">
      <c r="A24" s="4" t="s">
        <v>11</v>
      </c>
      <c r="B24" s="11">
        <v>69589.26</v>
      </c>
      <c r="C24" s="10">
        <f>91860.26-10363.58</f>
        <v>81496.68</v>
      </c>
      <c r="D24" s="10">
        <f>181138.09-384.8</f>
        <v>180753.29</v>
      </c>
      <c r="E24" s="13">
        <f t="shared" si="0"/>
        <v>2.217922128852366</v>
      </c>
      <c r="F24" s="18">
        <f t="shared" si="1"/>
        <v>2.597430839184093</v>
      </c>
    </row>
    <row r="25" spans="1:6" ht="15" customHeight="1">
      <c r="A25" s="4" t="s">
        <v>12</v>
      </c>
      <c r="B25" s="11">
        <v>2519</v>
      </c>
      <c r="C25" s="10">
        <v>1975.5</v>
      </c>
      <c r="D25" s="10">
        <v>929</v>
      </c>
      <c r="E25" s="13">
        <f t="shared" si="0"/>
        <v>0.4702606934953176</v>
      </c>
      <c r="F25" s="18">
        <f t="shared" si="1"/>
        <v>0.3687971417229059</v>
      </c>
    </row>
    <row r="26" spans="1:6" ht="15" customHeight="1">
      <c r="A26" s="4" t="s">
        <v>77</v>
      </c>
      <c r="B26" s="10">
        <v>16941.2</v>
      </c>
      <c r="C26" s="10">
        <v>0</v>
      </c>
      <c r="D26" s="10">
        <v>0</v>
      </c>
      <c r="E26" s="13" t="e">
        <f t="shared" si="0"/>
        <v>#DIV/0!</v>
      </c>
      <c r="F26" s="18">
        <f t="shared" si="1"/>
        <v>0</v>
      </c>
    </row>
    <row r="27" spans="1:6" ht="15" customHeight="1">
      <c r="A27" s="4" t="s">
        <v>13</v>
      </c>
      <c r="B27" s="10">
        <v>488</v>
      </c>
      <c r="C27" s="10">
        <v>528</v>
      </c>
      <c r="D27" s="10">
        <v>6385</v>
      </c>
      <c r="E27" s="13">
        <f t="shared" si="0"/>
        <v>12.092803030303031</v>
      </c>
      <c r="F27" s="18">
        <f t="shared" si="1"/>
        <v>13.084016393442623</v>
      </c>
    </row>
    <row r="28" spans="1:6" ht="15" customHeight="1">
      <c r="A28" s="4" t="s">
        <v>56</v>
      </c>
      <c r="B28" s="10">
        <v>135</v>
      </c>
      <c r="C28" s="10">
        <v>2132</v>
      </c>
      <c r="D28" s="10">
        <v>0</v>
      </c>
      <c r="E28" s="13">
        <f t="shared" si="0"/>
        <v>0</v>
      </c>
      <c r="F28" s="18">
        <f t="shared" si="1"/>
        <v>0</v>
      </c>
    </row>
    <row r="29" spans="1:6" ht="15" customHeight="1">
      <c r="A29" s="4" t="s">
        <v>14</v>
      </c>
      <c r="B29" s="10">
        <v>0</v>
      </c>
      <c r="C29" s="10">
        <v>0</v>
      </c>
      <c r="D29" s="10">
        <v>147.5</v>
      </c>
      <c r="E29" s="13" t="e">
        <f t="shared" si="0"/>
        <v>#DIV/0!</v>
      </c>
      <c r="F29" s="18" t="e">
        <f t="shared" si="1"/>
        <v>#DIV/0!</v>
      </c>
    </row>
    <row r="30" spans="1:6" ht="15" customHeight="1">
      <c r="A30" s="4" t="s">
        <v>15</v>
      </c>
      <c r="B30" s="10">
        <v>6645.1</v>
      </c>
      <c r="C30" s="10">
        <v>6133</v>
      </c>
      <c r="D30" s="10">
        <v>2420.69</v>
      </c>
      <c r="E30" s="13">
        <f t="shared" si="0"/>
        <v>0.394699168433067</v>
      </c>
      <c r="F30" s="18">
        <f t="shared" si="1"/>
        <v>0.3642819521150923</v>
      </c>
    </row>
    <row r="31" spans="1:6" ht="15" customHeight="1">
      <c r="A31" s="4" t="s">
        <v>16</v>
      </c>
      <c r="B31" s="10">
        <v>15359.95</v>
      </c>
      <c r="C31" s="10">
        <v>14107.02</v>
      </c>
      <c r="D31" s="10">
        <v>2743.6</v>
      </c>
      <c r="E31" s="13">
        <f t="shared" si="0"/>
        <v>0.1944847317151319</v>
      </c>
      <c r="F31" s="18">
        <f t="shared" si="1"/>
        <v>0.1786203731131937</v>
      </c>
    </row>
    <row r="32" spans="1:6" ht="15" customHeight="1">
      <c r="A32" s="4" t="s">
        <v>17</v>
      </c>
      <c r="B32" s="10">
        <v>5470.91</v>
      </c>
      <c r="C32" s="10">
        <v>3289.34</v>
      </c>
      <c r="D32" s="10">
        <v>5343.9</v>
      </c>
      <c r="E32" s="13">
        <f t="shared" si="0"/>
        <v>1.624611624216408</v>
      </c>
      <c r="F32" s="18">
        <f t="shared" si="1"/>
        <v>0.976784483751332</v>
      </c>
    </row>
    <row r="33" spans="1:6" ht="15" customHeight="1">
      <c r="A33" s="4" t="s">
        <v>18</v>
      </c>
      <c r="B33" s="10">
        <v>4591.15</v>
      </c>
      <c r="C33" s="10">
        <v>2658</v>
      </c>
      <c r="D33" s="10">
        <v>8971.3</v>
      </c>
      <c r="E33" s="13">
        <f t="shared" si="0"/>
        <v>3.3752069224981187</v>
      </c>
      <c r="F33" s="18">
        <f t="shared" si="1"/>
        <v>1.9540420156170022</v>
      </c>
    </row>
    <row r="34" spans="1:6" ht="15" customHeight="1">
      <c r="A34" s="4" t="s">
        <v>19</v>
      </c>
      <c r="B34" s="10">
        <v>611</v>
      </c>
      <c r="C34" s="10">
        <v>234.38</v>
      </c>
      <c r="D34" s="10">
        <v>53201.49</v>
      </c>
      <c r="E34" s="13">
        <f t="shared" si="0"/>
        <v>226.9881815854595</v>
      </c>
      <c r="F34" s="18">
        <f t="shared" si="1"/>
        <v>87.07281505728314</v>
      </c>
    </row>
    <row r="35" spans="1:6" ht="15" customHeight="1">
      <c r="A35" s="4" t="s">
        <v>20</v>
      </c>
      <c r="B35" s="10">
        <v>0</v>
      </c>
      <c r="C35" s="10">
        <v>0</v>
      </c>
      <c r="D35" s="10">
        <v>69.99</v>
      </c>
      <c r="E35" s="13" t="e">
        <f t="shared" si="0"/>
        <v>#DIV/0!</v>
      </c>
      <c r="F35" s="18" t="e">
        <f t="shared" si="1"/>
        <v>#DIV/0!</v>
      </c>
    </row>
    <row r="36" spans="1:6" ht="15" customHeight="1">
      <c r="A36" s="4" t="s">
        <v>57</v>
      </c>
      <c r="B36" s="11">
        <v>500</v>
      </c>
      <c r="C36" s="10">
        <v>520</v>
      </c>
      <c r="D36" s="10">
        <v>0</v>
      </c>
      <c r="E36" s="13">
        <f t="shared" si="0"/>
        <v>0</v>
      </c>
      <c r="F36" s="18">
        <f t="shared" si="1"/>
        <v>0</v>
      </c>
    </row>
    <row r="37" spans="1:6" ht="15" customHeight="1">
      <c r="A37" s="4" t="s">
        <v>21</v>
      </c>
      <c r="B37" s="11"/>
      <c r="C37" s="10">
        <v>965.1</v>
      </c>
      <c r="D37" s="10">
        <v>58965.3</v>
      </c>
      <c r="E37" s="13">
        <f t="shared" si="0"/>
        <v>61.09760646565123</v>
      </c>
      <c r="F37" s="18" t="e">
        <f t="shared" si="1"/>
        <v>#DIV/0!</v>
      </c>
    </row>
    <row r="38" spans="1:6" ht="15" customHeight="1">
      <c r="A38" s="4" t="s">
        <v>22</v>
      </c>
      <c r="B38" s="11"/>
      <c r="C38" s="10">
        <v>88.54</v>
      </c>
      <c r="D38" s="10">
        <v>7713.17</v>
      </c>
      <c r="E38" s="13">
        <f t="shared" si="0"/>
        <v>87.11508922520893</v>
      </c>
      <c r="F38" s="18" t="e">
        <f t="shared" si="1"/>
        <v>#DIV/0!</v>
      </c>
    </row>
    <row r="39" spans="1:6" ht="15" customHeight="1">
      <c r="A39" s="4" t="s">
        <v>58</v>
      </c>
      <c r="B39" s="11">
        <v>465.82</v>
      </c>
      <c r="C39" s="10">
        <v>29.2</v>
      </c>
      <c r="D39" s="10">
        <v>0</v>
      </c>
      <c r="E39" s="13">
        <f t="shared" si="0"/>
        <v>0</v>
      </c>
      <c r="F39" s="18">
        <f t="shared" si="1"/>
        <v>0</v>
      </c>
    </row>
    <row r="40" spans="1:6" ht="15" customHeight="1">
      <c r="A40" s="4" t="s">
        <v>23</v>
      </c>
      <c r="B40" s="11">
        <v>11440.12</v>
      </c>
      <c r="C40" s="10">
        <v>7706.32</v>
      </c>
      <c r="D40" s="10">
        <v>7046.48</v>
      </c>
      <c r="E40" s="13">
        <f t="shared" si="0"/>
        <v>0.9143767712734483</v>
      </c>
      <c r="F40" s="18">
        <f t="shared" si="1"/>
        <v>0.6159445879938321</v>
      </c>
    </row>
    <row r="41" spans="1:6" ht="15" customHeight="1">
      <c r="A41" s="4" t="s">
        <v>59</v>
      </c>
      <c r="B41" s="11" t="s">
        <v>2</v>
      </c>
      <c r="C41" s="10">
        <v>190.95</v>
      </c>
      <c r="D41" s="10">
        <v>0</v>
      </c>
      <c r="E41" s="13">
        <f t="shared" si="0"/>
        <v>0</v>
      </c>
      <c r="F41" s="18" t="e">
        <f t="shared" si="1"/>
        <v>#VALUE!</v>
      </c>
    </row>
    <row r="42" spans="1:6" ht="15" customHeight="1">
      <c r="A42" s="4" t="s">
        <v>24</v>
      </c>
      <c r="B42" s="11"/>
      <c r="C42" s="8">
        <v>2900</v>
      </c>
      <c r="D42" s="10">
        <v>200</v>
      </c>
      <c r="E42" s="13">
        <f t="shared" si="0"/>
        <v>0.06896551724137931</v>
      </c>
      <c r="F42" s="18" t="e">
        <f t="shared" si="1"/>
        <v>#DIV/0!</v>
      </c>
    </row>
    <row r="43" spans="1:6" ht="15" customHeight="1">
      <c r="A43" s="4" t="s">
        <v>60</v>
      </c>
      <c r="B43" s="11"/>
      <c r="C43" s="8">
        <f>3500-1500</f>
        <v>2000</v>
      </c>
      <c r="D43" s="10">
        <v>0</v>
      </c>
      <c r="E43" s="13">
        <f t="shared" si="0"/>
        <v>0</v>
      </c>
      <c r="F43" s="18" t="e">
        <f t="shared" si="1"/>
        <v>#DIV/0!</v>
      </c>
    </row>
    <row r="44" spans="1:6" ht="15" customHeight="1">
      <c r="A44" s="4" t="s">
        <v>61</v>
      </c>
      <c r="B44" s="11">
        <f>1940+4067.46</f>
        <v>6007.46</v>
      </c>
      <c r="C44" s="10">
        <f>4427.64+2080</f>
        <v>6507.64</v>
      </c>
      <c r="D44" s="10">
        <v>0</v>
      </c>
      <c r="E44" s="13">
        <f t="shared" si="0"/>
        <v>0</v>
      </c>
      <c r="F44" s="18">
        <f t="shared" si="1"/>
        <v>0</v>
      </c>
    </row>
    <row r="45" spans="1:6" ht="15" customHeight="1">
      <c r="A45" s="4" t="s">
        <v>25</v>
      </c>
      <c r="B45" s="10">
        <v>690</v>
      </c>
      <c r="C45" s="10">
        <v>0</v>
      </c>
      <c r="D45" s="10">
        <v>1607</v>
      </c>
      <c r="E45" s="13" t="e">
        <f t="shared" si="0"/>
        <v>#DIV/0!</v>
      </c>
      <c r="F45" s="18">
        <f t="shared" si="1"/>
        <v>2.3289855072463768</v>
      </c>
    </row>
    <row r="46" spans="1:6" ht="15" customHeight="1">
      <c r="A46" s="4" t="s">
        <v>26</v>
      </c>
      <c r="B46" s="10">
        <v>11957.71</v>
      </c>
      <c r="C46" s="8">
        <v>9847.92</v>
      </c>
      <c r="D46" s="10">
        <v>6524.51</v>
      </c>
      <c r="E46" s="13">
        <f t="shared" si="0"/>
        <v>0.6625267061470849</v>
      </c>
      <c r="F46" s="18">
        <f t="shared" si="1"/>
        <v>0.5456320650024127</v>
      </c>
    </row>
    <row r="47" spans="1:6" ht="15" customHeight="1">
      <c r="A47" s="4" t="s">
        <v>27</v>
      </c>
      <c r="B47" s="10">
        <v>296.6</v>
      </c>
      <c r="C47" s="8">
        <v>4235.1</v>
      </c>
      <c r="D47" s="10">
        <v>5628</v>
      </c>
      <c r="E47" s="13">
        <f t="shared" si="0"/>
        <v>1.3288942409860451</v>
      </c>
      <c r="F47" s="18">
        <f t="shared" si="1"/>
        <v>18.975050573162505</v>
      </c>
    </row>
    <row r="48" spans="1:6" ht="15" customHeight="1">
      <c r="A48" s="4" t="s">
        <v>28</v>
      </c>
      <c r="B48" s="10">
        <v>42089.58</v>
      </c>
      <c r="C48" s="8">
        <v>4015.9</v>
      </c>
      <c r="D48" s="10">
        <v>8145</v>
      </c>
      <c r="E48" s="13">
        <f t="shared" si="0"/>
        <v>2.028187952887273</v>
      </c>
      <c r="F48" s="18">
        <f t="shared" si="1"/>
        <v>0.193515829808708</v>
      </c>
    </row>
    <row r="49" spans="1:6" ht="15" customHeight="1">
      <c r="A49" s="4" t="s">
        <v>29</v>
      </c>
      <c r="B49" s="10"/>
      <c r="C49" s="10">
        <v>10938.05</v>
      </c>
      <c r="D49" s="10">
        <v>58577.3</v>
      </c>
      <c r="E49" s="13">
        <f t="shared" si="0"/>
        <v>5.3553695585593415</v>
      </c>
      <c r="F49" s="18" t="e">
        <f t="shared" si="1"/>
        <v>#DIV/0!</v>
      </c>
    </row>
    <row r="50" spans="1:6" ht="15" customHeight="1">
      <c r="A50" s="4" t="s">
        <v>30</v>
      </c>
      <c r="B50" s="10"/>
      <c r="C50" s="8">
        <v>2193.98</v>
      </c>
      <c r="D50" s="10">
        <v>2857</v>
      </c>
      <c r="E50" s="13">
        <f t="shared" si="0"/>
        <v>1.3021996554207422</v>
      </c>
      <c r="F50" s="18" t="e">
        <f t="shared" si="1"/>
        <v>#DIV/0!</v>
      </c>
    </row>
    <row r="51" spans="1:6" ht="15" customHeight="1">
      <c r="A51" s="4" t="s">
        <v>31</v>
      </c>
      <c r="B51" s="10">
        <v>438</v>
      </c>
      <c r="C51" s="8">
        <v>3161</v>
      </c>
      <c r="D51" s="10">
        <v>1419.74</v>
      </c>
      <c r="E51" s="13">
        <f t="shared" si="0"/>
        <v>0.4491426763682379</v>
      </c>
      <c r="F51" s="18">
        <f t="shared" si="1"/>
        <v>3.241415525114155</v>
      </c>
    </row>
    <row r="52" spans="1:6" ht="15" customHeight="1">
      <c r="A52" s="4" t="s">
        <v>32</v>
      </c>
      <c r="B52" s="11"/>
      <c r="C52" s="10">
        <v>0</v>
      </c>
      <c r="D52" s="10">
        <v>23484</v>
      </c>
      <c r="E52" s="13" t="e">
        <f t="shared" si="0"/>
        <v>#DIV/0!</v>
      </c>
      <c r="F52" s="18" t="e">
        <f t="shared" si="1"/>
        <v>#DIV/0!</v>
      </c>
    </row>
    <row r="53" spans="1:6" ht="15" customHeight="1">
      <c r="A53" s="4" t="s">
        <v>33</v>
      </c>
      <c r="B53" s="11">
        <v>497.96</v>
      </c>
      <c r="C53" s="10">
        <v>0</v>
      </c>
      <c r="D53" s="10">
        <v>3969.88</v>
      </c>
      <c r="E53" s="13" t="e">
        <f t="shared" si="0"/>
        <v>#DIV/0!</v>
      </c>
      <c r="F53" s="18">
        <f t="shared" si="1"/>
        <v>7.972286930677163</v>
      </c>
    </row>
    <row r="54" spans="1:6" ht="15" customHeight="1">
      <c r="A54" s="4" t="s">
        <v>34</v>
      </c>
      <c r="B54" s="11">
        <v>65</v>
      </c>
      <c r="C54" s="8">
        <v>50</v>
      </c>
      <c r="D54" s="10">
        <v>1000</v>
      </c>
      <c r="E54" s="13">
        <f t="shared" si="0"/>
        <v>20</v>
      </c>
      <c r="F54" s="18">
        <f t="shared" si="1"/>
        <v>15.384615384615385</v>
      </c>
    </row>
    <row r="55" spans="1:6" ht="15" customHeight="1">
      <c r="A55" s="4" t="s">
        <v>35</v>
      </c>
      <c r="B55" s="11">
        <v>85.1</v>
      </c>
      <c r="C55" s="8">
        <v>257.7</v>
      </c>
      <c r="D55" s="10">
        <v>16.3</v>
      </c>
      <c r="E55" s="13">
        <f t="shared" si="0"/>
        <v>0.06325184322856035</v>
      </c>
      <c r="F55" s="18">
        <f t="shared" si="1"/>
        <v>0.19153936545240896</v>
      </c>
    </row>
    <row r="56" spans="1:6" ht="15" customHeight="1">
      <c r="A56" s="4" t="s">
        <v>36</v>
      </c>
      <c r="B56" s="11">
        <v>3024.25</v>
      </c>
      <c r="C56" s="8">
        <v>5684.32</v>
      </c>
      <c r="D56" s="10">
        <v>3497.4</v>
      </c>
      <c r="E56" s="13">
        <f t="shared" si="0"/>
        <v>0.6152714836603147</v>
      </c>
      <c r="F56" s="18">
        <f t="shared" si="1"/>
        <v>1.1564520128957594</v>
      </c>
    </row>
    <row r="57" spans="1:6" ht="15" customHeight="1">
      <c r="A57" s="4" t="s">
        <v>37</v>
      </c>
      <c r="B57" s="11"/>
      <c r="C57" s="8">
        <v>14064.21</v>
      </c>
      <c r="D57" s="10">
        <v>6786.57</v>
      </c>
      <c r="E57" s="13">
        <f t="shared" si="0"/>
        <v>0.4825418562436141</v>
      </c>
      <c r="F57" s="18" t="e">
        <f t="shared" si="1"/>
        <v>#DIV/0!</v>
      </c>
    </row>
    <row r="58" spans="1:6" ht="15" customHeight="1">
      <c r="A58" s="4" t="s">
        <v>38</v>
      </c>
      <c r="B58" s="11">
        <v>20000</v>
      </c>
      <c r="C58" s="8">
        <v>14100</v>
      </c>
      <c r="D58" s="10">
        <v>3900</v>
      </c>
      <c r="E58" s="13">
        <f t="shared" si="0"/>
        <v>0.2765957446808511</v>
      </c>
      <c r="F58" s="18">
        <f t="shared" si="1"/>
        <v>0.195</v>
      </c>
    </row>
    <row r="59" spans="1:6" ht="15" customHeight="1">
      <c r="A59" s="4" t="s">
        <v>39</v>
      </c>
      <c r="B59" s="11">
        <v>11104.8</v>
      </c>
      <c r="C59" s="7">
        <v>29875</v>
      </c>
      <c r="D59" s="10">
        <f>61800-1620</f>
        <v>60180</v>
      </c>
      <c r="E59" s="13">
        <f t="shared" si="0"/>
        <v>2.0143933054393304</v>
      </c>
      <c r="F59" s="18">
        <f t="shared" si="1"/>
        <v>5.419278149989195</v>
      </c>
    </row>
    <row r="60" spans="1:6" ht="15" customHeight="1">
      <c r="A60" s="4" t="s">
        <v>40</v>
      </c>
      <c r="B60" s="11"/>
      <c r="C60" s="10">
        <v>0</v>
      </c>
      <c r="D60" s="10">
        <v>21501.86</v>
      </c>
      <c r="E60" s="13" t="e">
        <f t="shared" si="0"/>
        <v>#DIV/0!</v>
      </c>
      <c r="F60" s="18" t="e">
        <f t="shared" si="1"/>
        <v>#DIV/0!</v>
      </c>
    </row>
    <row r="61" spans="1:6" ht="15" customHeight="1">
      <c r="A61" s="4" t="s">
        <v>41</v>
      </c>
      <c r="B61" s="11">
        <f>1795+20168.4</f>
        <v>21963.4</v>
      </c>
      <c r="C61" s="10">
        <v>0</v>
      </c>
      <c r="D61" s="10">
        <v>54280.55</v>
      </c>
      <c r="E61" s="13" t="e">
        <f t="shared" si="0"/>
        <v>#DIV/0!</v>
      </c>
      <c r="F61" s="18">
        <f t="shared" si="1"/>
        <v>2.4714092535764043</v>
      </c>
    </row>
    <row r="62" spans="1:6" ht="15" customHeight="1">
      <c r="A62" s="4" t="s">
        <v>62</v>
      </c>
      <c r="B62" s="11" t="s">
        <v>2</v>
      </c>
      <c r="C62" s="10">
        <v>17253.29</v>
      </c>
      <c r="D62" s="10">
        <v>0</v>
      </c>
      <c r="E62" s="13">
        <f t="shared" si="0"/>
        <v>0</v>
      </c>
      <c r="F62" s="18" t="e">
        <f t="shared" si="1"/>
        <v>#VALUE!</v>
      </c>
    </row>
    <row r="63" spans="1:6" ht="15" customHeight="1">
      <c r="A63" s="4" t="s">
        <v>42</v>
      </c>
      <c r="B63" s="11">
        <f>25979.4+149774.35</f>
        <v>175753.75</v>
      </c>
      <c r="C63" s="8">
        <v>290792.95</v>
      </c>
      <c r="D63" s="10">
        <v>547940</v>
      </c>
      <c r="E63" s="13">
        <f t="shared" si="0"/>
        <v>1.8842960257461536</v>
      </c>
      <c r="F63" s="18">
        <f t="shared" si="1"/>
        <v>3.1176575179761454</v>
      </c>
    </row>
    <row r="64" spans="1:6" ht="15" customHeight="1">
      <c r="A64" s="4" t="s">
        <v>43</v>
      </c>
      <c r="B64" s="10">
        <v>27777.88</v>
      </c>
      <c r="C64" s="10">
        <v>0</v>
      </c>
      <c r="D64" s="10">
        <v>9863.87</v>
      </c>
      <c r="E64" s="13" t="e">
        <f t="shared" si="0"/>
        <v>#DIV/0!</v>
      </c>
      <c r="F64" s="18">
        <f t="shared" si="1"/>
        <v>0.3550980132393113</v>
      </c>
    </row>
    <row r="65" spans="1:6" ht="15" customHeight="1">
      <c r="A65" s="4" t="s">
        <v>44</v>
      </c>
      <c r="B65" s="10">
        <v>134194.91</v>
      </c>
      <c r="C65" s="8">
        <v>27139.38</v>
      </c>
      <c r="D65" s="10">
        <v>17261.69</v>
      </c>
      <c r="E65" s="13">
        <f t="shared" si="0"/>
        <v>0.6360384798768431</v>
      </c>
      <c r="F65" s="18">
        <f t="shared" si="1"/>
        <v>0.12863148088105575</v>
      </c>
    </row>
    <row r="66" spans="1:6" ht="15" customHeight="1">
      <c r="A66" s="4" t="s">
        <v>63</v>
      </c>
      <c r="B66" s="10">
        <v>82246.54</v>
      </c>
      <c r="C66" s="10">
        <v>124805.17</v>
      </c>
      <c r="D66" s="10">
        <v>0</v>
      </c>
      <c r="E66" s="13">
        <f t="shared" si="0"/>
        <v>0</v>
      </c>
      <c r="F66" s="18">
        <f t="shared" si="1"/>
        <v>0</v>
      </c>
    </row>
    <row r="67" spans="1:6" ht="15" customHeight="1">
      <c r="A67" s="4" t="s">
        <v>78</v>
      </c>
      <c r="B67" s="10">
        <v>40945.56</v>
      </c>
      <c r="C67" s="10">
        <v>0</v>
      </c>
      <c r="D67" s="10">
        <v>0</v>
      </c>
      <c r="E67" s="13" t="e">
        <f t="shared" si="0"/>
        <v>#DIV/0!</v>
      </c>
      <c r="F67" s="18">
        <f t="shared" si="1"/>
        <v>0</v>
      </c>
    </row>
    <row r="68" spans="1:6" ht="15" customHeight="1">
      <c r="A68" s="4" t="s">
        <v>45</v>
      </c>
      <c r="B68" s="10"/>
      <c r="C68" s="10">
        <v>0</v>
      </c>
      <c r="D68" s="10">
        <v>946.77</v>
      </c>
      <c r="E68" s="13" t="e">
        <f t="shared" si="0"/>
        <v>#DIV/0!</v>
      </c>
      <c r="F68" s="18" t="e">
        <f t="shared" si="1"/>
        <v>#DIV/0!</v>
      </c>
    </row>
    <row r="69" spans="1:6" ht="15" customHeight="1">
      <c r="A69" s="4" t="s">
        <v>46</v>
      </c>
      <c r="B69" s="11"/>
      <c r="C69" s="10">
        <v>0</v>
      </c>
      <c r="D69" s="10">
        <v>7000</v>
      </c>
      <c r="E69" s="13" t="e">
        <f t="shared" si="0"/>
        <v>#DIV/0!</v>
      </c>
      <c r="F69" s="18" t="e">
        <f t="shared" si="1"/>
        <v>#DIV/0!</v>
      </c>
    </row>
    <row r="70" spans="1:6" ht="15" customHeight="1">
      <c r="A70" s="4" t="s">
        <v>64</v>
      </c>
      <c r="B70" s="11" t="s">
        <v>2</v>
      </c>
      <c r="C70" s="10">
        <v>4531.5</v>
      </c>
      <c r="D70" s="10">
        <v>0</v>
      </c>
      <c r="E70" s="13">
        <f t="shared" si="0"/>
        <v>0</v>
      </c>
      <c r="F70" s="18" t="e">
        <f t="shared" si="1"/>
        <v>#VALUE!</v>
      </c>
    </row>
    <row r="71" spans="1:6" ht="15" customHeight="1">
      <c r="A71" s="4" t="s">
        <v>79</v>
      </c>
      <c r="B71" s="10">
        <f>19856.61+59000</f>
        <v>78856.61</v>
      </c>
      <c r="C71" s="10">
        <v>0</v>
      </c>
      <c r="D71" s="10">
        <v>0</v>
      </c>
      <c r="E71" s="13" t="e">
        <f aca="true" t="shared" si="2" ref="E71:E76">D71/C71</f>
        <v>#DIV/0!</v>
      </c>
      <c r="F71" s="18">
        <f aca="true" t="shared" si="3" ref="F71:F76">D71/B71</f>
        <v>0</v>
      </c>
    </row>
    <row r="72" spans="1:6" ht="15" customHeight="1">
      <c r="A72" s="4" t="s">
        <v>47</v>
      </c>
      <c r="B72" s="11">
        <v>145805</v>
      </c>
      <c r="C72" s="8">
        <v>229698</v>
      </c>
      <c r="D72" s="10">
        <v>38000</v>
      </c>
      <c r="E72" s="13">
        <f t="shared" si="2"/>
        <v>0.1654346141455302</v>
      </c>
      <c r="F72" s="18">
        <f t="shared" si="3"/>
        <v>0.2606220637152361</v>
      </c>
    </row>
    <row r="73" spans="1:6" ht="15" customHeight="1">
      <c r="A73" s="4" t="s">
        <v>48</v>
      </c>
      <c r="B73" s="11"/>
      <c r="C73" s="8">
        <v>12091.1</v>
      </c>
      <c r="D73" s="10">
        <v>12129.3</v>
      </c>
      <c r="E73" s="13">
        <f t="shared" si="2"/>
        <v>1.0031593486117887</v>
      </c>
      <c r="F73" s="18" t="e">
        <f t="shared" si="3"/>
        <v>#DIV/0!</v>
      </c>
    </row>
    <row r="74" spans="1:6" ht="15" customHeight="1">
      <c r="A74" s="4" t="s">
        <v>49</v>
      </c>
      <c r="B74" s="10">
        <v>60804.45</v>
      </c>
      <c r="C74" s="10">
        <v>0</v>
      </c>
      <c r="D74" s="10">
        <v>20000</v>
      </c>
      <c r="E74" s="13" t="e">
        <f t="shared" si="2"/>
        <v>#DIV/0!</v>
      </c>
      <c r="F74" s="18">
        <f t="shared" si="3"/>
        <v>0.32892329426546907</v>
      </c>
    </row>
    <row r="75" spans="1:6" ht="15" customHeight="1">
      <c r="A75" s="4" t="s">
        <v>65</v>
      </c>
      <c r="B75" s="10">
        <v>68082.77</v>
      </c>
      <c r="C75" s="10">
        <v>100182.9</v>
      </c>
      <c r="D75" s="10">
        <v>0</v>
      </c>
      <c r="E75" s="13">
        <f t="shared" si="2"/>
        <v>0</v>
      </c>
      <c r="F75" s="18">
        <f t="shared" si="3"/>
        <v>0</v>
      </c>
    </row>
    <row r="76" spans="1:6" ht="15" customHeight="1" thickBot="1">
      <c r="A76" s="6" t="s">
        <v>50</v>
      </c>
      <c r="B76" s="19">
        <f>SUM(B4:B75)</f>
        <v>2229599.5500000003</v>
      </c>
      <c r="C76" s="20">
        <f>SUM(C4:C75)</f>
        <v>2246489.5999999996</v>
      </c>
      <c r="D76" s="21">
        <f>SUM(D4:D75)</f>
        <v>2417475.4</v>
      </c>
      <c r="E76" s="22">
        <f t="shared" si="2"/>
        <v>1.076112437822993</v>
      </c>
      <c r="F76" s="23">
        <f t="shared" si="3"/>
        <v>1.0842643917828203</v>
      </c>
    </row>
  </sheetData>
  <sheetProtection/>
  <mergeCells count="3">
    <mergeCell ref="E1:E2"/>
    <mergeCell ref="F1:F2"/>
    <mergeCell ref="A1:D1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Gani Rama</cp:lastModifiedBy>
  <cp:lastPrinted>2020-09-30T09:39:02Z</cp:lastPrinted>
  <dcterms:created xsi:type="dcterms:W3CDTF">2020-10-02T07:02:43Z</dcterms:created>
  <dcterms:modified xsi:type="dcterms:W3CDTF">2020-10-02T07:02:45Z</dcterms:modified>
  <cp:category/>
  <cp:version/>
  <cp:contentType/>
  <cp:contentStatus/>
</cp:coreProperties>
</file>