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Nëntor" sheetId="1" r:id="rId1"/>
  </sheets>
  <definedNames>
    <definedName name="_xlnm.Print_Area" localSheetId="0">'Nëntor'!$A$1:$F$84</definedName>
  </definedNames>
  <calcPr fullCalcOnLoad="1"/>
</workbook>
</file>

<file path=xl/sharedStrings.xml><?xml version="1.0" encoding="utf-8"?>
<sst xmlns="http://schemas.openxmlformats.org/spreadsheetml/2006/main" count="89" uniqueCount="89">
  <si>
    <t>Valutë</t>
  </si>
  <si>
    <t xml:space="preserve">    632  -  GJAKOVË</t>
  </si>
  <si>
    <t xml:space="preserve">      11110  -  PAGAT NETO PËRMES LISTAVE TË PAGAVE</t>
  </si>
  <si>
    <t xml:space="preserve">      11115  -  PAGESA PËR SINDIKATE</t>
  </si>
  <si>
    <t xml:space="preserve">      11125  -  ANËTARËSIM - ODA E INFERMIERËVE TË KOSOVËS</t>
  </si>
  <si>
    <t xml:space="preserve">      11500  -  TATIMI NDALUR NË TË ARDHURAT PERSONALE</t>
  </si>
  <si>
    <t xml:space="preserve">      11600  -  KONTRIBUTI PENSIONAL - PUNËTORI</t>
  </si>
  <si>
    <t xml:space="preserve">      11700  -  KONTRIBUTI PENSIONAL - PUNËDHËNËS</t>
  </si>
  <si>
    <t xml:space="preserve">      13140  -  SHPENZIMET E UDHËTIMEVE  ZYRTARE JASHTË VENDIT</t>
  </si>
  <si>
    <t xml:space="preserve">      13210  -  RRYMA</t>
  </si>
  <si>
    <t xml:space="preserve">      13220  -  UJI</t>
  </si>
  <si>
    <t xml:space="preserve">      13230  -  MBETURINAT</t>
  </si>
  <si>
    <t xml:space="preserve">      13250  -  SHPENZIMET TELEFONIKE</t>
  </si>
  <si>
    <t xml:space="preserve">      13310  -  SHPENZIMET PËR INTERNET</t>
  </si>
  <si>
    <t xml:space="preserve">      13320  -  SHPENZIMET E TELEFONISË MOBILE</t>
  </si>
  <si>
    <t xml:space="preserve">      13330  -  SHPENZIMET POSTARE</t>
  </si>
  <si>
    <t xml:space="preserve">      13450  -  SHËRBIME SHTYPJE - JO MARKETING</t>
  </si>
  <si>
    <t xml:space="preserve">      13460  -  SHËRBIME  KONTRAKTUESE TJERA</t>
  </si>
  <si>
    <t xml:space="preserve">      13470  -  SHËRBIME TEKNIKE</t>
  </si>
  <si>
    <t xml:space="preserve">      13480  -  SHPENZIMET PËR ANËTARËSIM</t>
  </si>
  <si>
    <t xml:space="preserve">      13509  -  PAJISJE TJERA &lt;1000</t>
  </si>
  <si>
    <t xml:space="preserve">      13610  -  FURNIZIME PËR ZYRË</t>
  </si>
  <si>
    <t xml:space="preserve">      13620  -  FURNIZIM ME USHQIM DHE PIJE(JO DREKA ZYRTARE</t>
  </si>
  <si>
    <t xml:space="preserve">      13630  -  FURNIZIME MJEKËSORE</t>
  </si>
  <si>
    <t xml:space="preserve">      13640  -  FURNIZIME PASTRIMI</t>
  </si>
  <si>
    <t xml:space="preserve">      13650  -  FURNIZIM ME VESHMBATHJE</t>
  </si>
  <si>
    <t xml:space="preserve">      13660  -  AKOMODIMI</t>
  </si>
  <si>
    <t xml:space="preserve">      13710  -  VAJ</t>
  </si>
  <si>
    <t xml:space="preserve">      13720  -  NAFTE PËR NGROHJE QENDRORE</t>
  </si>
  <si>
    <t xml:space="preserve">      13760  -  DRU</t>
  </si>
  <si>
    <t xml:space="preserve">      13770  -  DERIVATE PËR GJENERATOR</t>
  </si>
  <si>
    <t xml:space="preserve">      13780  -  KARBURANT PËR VETURA</t>
  </si>
  <si>
    <t xml:space="preserve">      13820  -  AVANSC PËR UDHËTIME ZYRTARE</t>
  </si>
  <si>
    <t xml:space="preserve">      13951  -  SIGURIMI I AUTOMJETEVE</t>
  </si>
  <si>
    <t xml:space="preserve">      14010  -  MIRËMBAJTJA  RIPARIMI I AUTOMJETEVE</t>
  </si>
  <si>
    <t xml:space="preserve">      14020  -  MIRËMBAJTJA E NDËRTESAVE</t>
  </si>
  <si>
    <t xml:space="preserve">      14023  -  MIRËMBAJTJA E SHKOLLAVE</t>
  </si>
  <si>
    <t xml:space="preserve">      14024  -  MIRËMBAJTJA OBJEKTEVE SHËNDETËSORE</t>
  </si>
  <si>
    <t xml:space="preserve">      14040  -  MIRËMBAJTJA E TEKNOLOGJISË INFORMATIVE</t>
  </si>
  <si>
    <t xml:space="preserve">      14050  -  MIRËMBAJTA E MOBILEVE DHE PAJISJEVE</t>
  </si>
  <si>
    <t xml:space="preserve">      14140  -  QIRAJA - MAKINERIA</t>
  </si>
  <si>
    <t xml:space="preserve">      14310  -  DREKA ZYRTARE</t>
  </si>
  <si>
    <t xml:space="preserve">      14410  -  SHPENZIME - VENDIMET E GJYKATAVE</t>
  </si>
  <si>
    <t xml:space="preserve">      31230  -  NDËRTIMI I RRUGËVE LOKALE</t>
  </si>
  <si>
    <t xml:space="preserve">      31250  -  KANALIZIMI</t>
  </si>
  <si>
    <t xml:space="preserve">      31260  -  UJËSJELLËSI</t>
  </si>
  <si>
    <t xml:space="preserve">      31510  -  FURNIZIMI ME RRYMË GJENRATOR TRAFNS</t>
  </si>
  <si>
    <t xml:space="preserve">      31610  -  PAJISJE TË TEKNOLOGJISË INFORMATIVE</t>
  </si>
  <si>
    <t xml:space="preserve">      31660  -  PAJISJE SPECIALE MJEKËSORE</t>
  </si>
  <si>
    <t xml:space="preserve">      31690  -  PAJISJE TJERA</t>
  </si>
  <si>
    <t xml:space="preserve">      32100  -  TOKA</t>
  </si>
  <si>
    <t xml:space="preserve">      13240  -  NGROHJA QENDRORE</t>
  </si>
  <si>
    <t xml:space="preserve">      13260  -  PAGESA - VENDIME GJYQËSORE</t>
  </si>
  <si>
    <t xml:space="preserve">      13501  -  MOBILEJE (MË PAK SE 1000 EURO)</t>
  </si>
  <si>
    <t xml:space="preserve">      13790  -  GAS NATYROR</t>
  </si>
  <si>
    <t xml:space="preserve">      13810  -  AVANC PËR PARA TE IMËT(PETTY CASH)</t>
  </si>
  <si>
    <t xml:space="preserve">      31120  -  NDËRTESAT ADMINISTRATËS AFARISTE</t>
  </si>
  <si>
    <t xml:space="preserve">      31127  -  DEPOT</t>
  </si>
  <si>
    <t xml:space="preserve">      31129  -  FUSHAT SPORTIVE</t>
  </si>
  <si>
    <t xml:space="preserve">      31270  -  MIRËMBAJTJA INVESTIME</t>
  </si>
  <si>
    <t xml:space="preserve">      34000  -  PAGESA - VENDIME GJYQËSORE</t>
  </si>
  <si>
    <t xml:space="preserve">      34100  -  PAGESA - NENI 39.2 LMFPP</t>
  </si>
  <si>
    <t xml:space="preserve">      14210  -  REKLAMAT DHE KONKURSET</t>
  </si>
  <si>
    <t xml:space="preserve">      32000  -  INVESTIMET NE VIJIM</t>
  </si>
  <si>
    <t>Krahasimi     -2 vitë</t>
  </si>
  <si>
    <t xml:space="preserve">      11126  -  ANËTARËSIM - ODA E MJEKËVE TË KOSOVËS</t>
  </si>
  <si>
    <t xml:space="preserve">      13130  -  SHPENZIMET E UDHËTIMEVE ZYRTAR BRENDA VENDIT</t>
  </si>
  <si>
    <t xml:space="preserve">      13132  -  AKOMODIMI I UDHËTIMEVE  ZYRTARË BRENDA VENDI</t>
  </si>
  <si>
    <t xml:space="preserve">      13141  -  SHPENZIME TE VOGLA - PARA XHEPI</t>
  </si>
  <si>
    <t xml:space="preserve">      14220  -  BOTIMET E PUBLIKIMEVE</t>
  </si>
  <si>
    <t xml:space="preserve">      14420  -  PAGESA - NENI 39.2 LMFPP</t>
  </si>
  <si>
    <t xml:space="preserve">      31110  -  NDËRTESAT E BANIMIT</t>
  </si>
  <si>
    <t xml:space="preserve">      31121  -  OBJEKTET ARSIMORE</t>
  </si>
  <si>
    <t xml:space="preserve">      31122  -  OBJEKTET SHËNDETËSORE</t>
  </si>
  <si>
    <t xml:space="preserve">      31123  -  OBJEKTET KULTURORE</t>
  </si>
  <si>
    <t xml:space="preserve">      31124  -  OBJEKTET SPORTIVE</t>
  </si>
  <si>
    <t xml:space="preserve">      32120  -  PARQET NACIONALE</t>
  </si>
  <si>
    <t>Total Balance</t>
  </si>
  <si>
    <t>Nëntor 2018</t>
  </si>
  <si>
    <t>Nëntor 2019</t>
  </si>
  <si>
    <t>Nëntor 2020</t>
  </si>
  <si>
    <t xml:space="preserve">      13410  -  SHËRBIMET E ARSIMIT TRAJNIMIT</t>
  </si>
  <si>
    <t xml:space="preserve">      21200  -  SUB.PËR ENTIT.JOPUBLIKE</t>
  </si>
  <si>
    <t xml:space="preserve">      22200  -  PAG.PËR PËRFITUESIT INDIVIDUAL</t>
  </si>
  <si>
    <t xml:space="preserve">      22210  -  PENSIONET BAZË</t>
  </si>
  <si>
    <t xml:space="preserve">      32110  -  RREGULLIMI I LUMENJEVE</t>
  </si>
  <si>
    <t>Krahasimi         -1 vitë</t>
  </si>
  <si>
    <t xml:space="preserve">Periudha fiskale:  Nëntor-Tetor (2018-2020)                                </t>
  </si>
  <si>
    <t xml:space="preserve">  Gani Rama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</si>
</sst>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49">
    <font>
      <sz val="10"/>
      <name val="Arial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10" fontId="3" fillId="33" borderId="10" xfId="42" applyNumberFormat="1" applyFont="1" applyFill="1" applyBorder="1" applyAlignment="1">
      <alignment horizontal="right" vertical="distributed" wrapText="1"/>
    </xf>
    <xf numFmtId="0" fontId="3" fillId="34" borderId="0" xfId="0" applyFont="1" applyFill="1" applyAlignment="1">
      <alignment/>
    </xf>
    <xf numFmtId="10" fontId="3" fillId="33" borderId="11" xfId="42" applyNumberFormat="1" applyFont="1" applyFill="1" applyBorder="1" applyAlignment="1">
      <alignment horizontal="right" vertical="distributed" wrapText="1"/>
    </xf>
    <xf numFmtId="43" fontId="1" fillId="35" borderId="10" xfId="42" applyFont="1" applyFill="1" applyBorder="1" applyAlignment="1" applyProtection="1">
      <alignment horizontal="right" vertical="center" wrapText="1"/>
      <protection/>
    </xf>
    <xf numFmtId="43" fontId="2" fillId="0" borderId="0" xfId="42" applyFont="1" applyAlignment="1">
      <alignment horizontal="right" vertical="center"/>
    </xf>
    <xf numFmtId="10" fontId="2" fillId="0" borderId="11" xfId="42" applyNumberFormat="1" applyFont="1" applyFill="1" applyBorder="1" applyAlignment="1">
      <alignment horizontal="right" vertical="distributed" wrapText="1"/>
    </xf>
    <xf numFmtId="10" fontId="2" fillId="0" borderId="12" xfId="42" applyNumberFormat="1" applyFont="1" applyFill="1" applyBorder="1" applyAlignment="1">
      <alignment horizontal="right" vertical="distributed" wrapText="1"/>
    </xf>
    <xf numFmtId="43" fontId="1" fillId="34" borderId="13" xfId="42" applyFont="1" applyFill="1" applyBorder="1" applyAlignment="1" applyProtection="1">
      <alignment horizontal="right" vertical="center" wrapText="1"/>
      <protection/>
    </xf>
    <xf numFmtId="0" fontId="47" fillId="36" borderId="10" xfId="0" applyFont="1" applyFill="1" applyBorder="1" applyAlignment="1">
      <alignment vertical="center" wrapText="1"/>
    </xf>
    <xf numFmtId="0" fontId="4" fillId="34" borderId="14" xfId="0" applyFont="1" applyFill="1" applyBorder="1" applyAlignment="1" applyProtection="1">
      <alignment vertical="center" wrapText="1"/>
      <protection/>
    </xf>
    <xf numFmtId="43" fontId="3" fillId="34" borderId="10" xfId="42" applyFont="1" applyFill="1" applyBorder="1" applyAlignment="1">
      <alignment horizontal="right" vertical="center"/>
    </xf>
    <xf numFmtId="10" fontId="3" fillId="34" borderId="12" xfId="42" applyNumberFormat="1" applyFont="1" applyFill="1" applyBorder="1" applyAlignment="1">
      <alignment horizontal="right" vertical="distributed" wrapText="1"/>
    </xf>
    <xf numFmtId="10" fontId="3" fillId="34" borderId="15" xfId="42" applyNumberFormat="1" applyFont="1" applyFill="1" applyBorder="1" applyAlignment="1">
      <alignment horizontal="right" vertical="distributed" wrapText="1"/>
    </xf>
    <xf numFmtId="0" fontId="1" fillId="37" borderId="16" xfId="0" applyFont="1" applyFill="1" applyBorder="1" applyAlignment="1" applyProtection="1">
      <alignment horizontal="center" vertical="top" wrapText="1"/>
      <protection/>
    </xf>
    <xf numFmtId="0" fontId="1" fillId="37" borderId="17" xfId="0" applyFont="1" applyFill="1" applyBorder="1" applyAlignment="1" applyProtection="1">
      <alignment horizontal="center" vertical="top" wrapText="1"/>
      <protection/>
    </xf>
    <xf numFmtId="0" fontId="1" fillId="37" borderId="18" xfId="0" applyFont="1" applyFill="1" applyBorder="1" applyAlignment="1" applyProtection="1">
      <alignment horizontal="center" vertical="top" wrapText="1"/>
      <protection/>
    </xf>
    <xf numFmtId="43" fontId="48" fillId="36" borderId="10" xfId="42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 applyProtection="1">
      <alignment horizontal="right" vertical="center" wrapText="1"/>
      <protection/>
    </xf>
    <xf numFmtId="43" fontId="48" fillId="0" borderId="10" xfId="42" applyFont="1" applyFill="1" applyBorder="1" applyAlignment="1">
      <alignment horizontal="center" vertical="center" wrapText="1"/>
    </xf>
    <xf numFmtId="0" fontId="48" fillId="36" borderId="10" xfId="0" applyFont="1" applyFill="1" applyBorder="1" applyAlignment="1">
      <alignment vertical="center" wrapText="1"/>
    </xf>
    <xf numFmtId="43" fontId="48" fillId="0" borderId="10" xfId="42" applyFont="1" applyBorder="1" applyAlignment="1">
      <alignment horizontal="center" vertical="center" wrapText="1"/>
    </xf>
    <xf numFmtId="43" fontId="48" fillId="36" borderId="10" xfId="42" applyFont="1" applyFill="1" applyBorder="1" applyAlignment="1">
      <alignment vertical="center" wrapText="1"/>
    </xf>
    <xf numFmtId="43" fontId="1" fillId="0" borderId="10" xfId="42" applyFont="1" applyFill="1" applyBorder="1" applyAlignment="1" applyProtection="1">
      <alignment horizontal="right" vertical="center" wrapText="1"/>
      <protection/>
    </xf>
    <xf numFmtId="0" fontId="26" fillId="35" borderId="10" xfId="0" applyFont="1" applyFill="1" applyBorder="1" applyAlignment="1" applyProtection="1">
      <alignment vertical="center" wrapText="1"/>
      <protection/>
    </xf>
    <xf numFmtId="0" fontId="4" fillId="35" borderId="19" xfId="0" applyFont="1" applyFill="1" applyBorder="1" applyAlignment="1" applyProtection="1">
      <alignment horizontal="left" vertical="center" wrapText="1"/>
      <protection/>
    </xf>
    <xf numFmtId="0" fontId="4" fillId="34" borderId="20" xfId="0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showGridLines="0" tabSelected="1" view="pageBreakPreview" zoomScaleSheetLayoutView="100" zoomScalePageLayoutView="0" workbookViewId="0" topLeftCell="A1">
      <selection activeCell="I85" sqref="I85:I86"/>
    </sheetView>
  </sheetViews>
  <sheetFormatPr defaultColWidth="9.140625" defaultRowHeight="13.5" customHeight="1"/>
  <cols>
    <col min="1" max="1" width="72.7109375" style="28" customWidth="1"/>
    <col min="2" max="2" width="15.28125" style="6" bestFit="1" customWidth="1"/>
    <col min="3" max="4" width="14.57421875" style="6" bestFit="1" customWidth="1"/>
    <col min="5" max="5" width="10.421875" style="1" bestFit="1" customWidth="1"/>
    <col min="6" max="6" width="9.7109375" style="1" customWidth="1"/>
    <col min="7" max="16384" width="9.140625" style="1" customWidth="1"/>
  </cols>
  <sheetData>
    <row r="1" spans="1:6" ht="15.75" thickBot="1">
      <c r="A1" s="15" t="s">
        <v>87</v>
      </c>
      <c r="B1" s="16"/>
      <c r="C1" s="16"/>
      <c r="D1" s="16"/>
      <c r="E1" s="16"/>
      <c r="F1" s="17"/>
    </row>
    <row r="2" spans="1:6" ht="24.75" thickTop="1">
      <c r="A2" s="26" t="s">
        <v>0</v>
      </c>
      <c r="B2" s="5" t="s">
        <v>78</v>
      </c>
      <c r="C2" s="5" t="s">
        <v>79</v>
      </c>
      <c r="D2" s="24" t="s">
        <v>80</v>
      </c>
      <c r="E2" s="25" t="s">
        <v>86</v>
      </c>
      <c r="F2" s="25" t="s">
        <v>64</v>
      </c>
    </row>
    <row r="3" spans="1:6" s="3" customFormat="1" ht="15.75" customHeight="1">
      <c r="A3" s="27" t="s">
        <v>1</v>
      </c>
      <c r="B3" s="9">
        <f>B83</f>
        <v>2371108.979999999</v>
      </c>
      <c r="C3" s="9">
        <f>C83</f>
        <v>2130475.49</v>
      </c>
      <c r="D3" s="9">
        <f>D83</f>
        <v>2700016.5900000017</v>
      </c>
      <c r="E3" s="2">
        <f>D3/C3</f>
        <v>1.267330510335982</v>
      </c>
      <c r="F3" s="4">
        <f>D3/B3</f>
        <v>1.13871467434618</v>
      </c>
    </row>
    <row r="4" spans="1:6" s="3" customFormat="1" ht="15.75" customHeight="1">
      <c r="A4" s="10" t="s">
        <v>2</v>
      </c>
      <c r="B4" s="18">
        <v>955797.2</v>
      </c>
      <c r="C4" s="22">
        <v>962303.89</v>
      </c>
      <c r="D4" s="18">
        <v>1033522.09</v>
      </c>
      <c r="E4" s="8">
        <f>D4/C4</f>
        <v>1.0740080142458948</v>
      </c>
      <c r="F4" s="7">
        <f>D4/B4</f>
        <v>1.0813194368010286</v>
      </c>
    </row>
    <row r="5" spans="1:6" ht="15.75" customHeight="1">
      <c r="A5" s="10" t="s">
        <v>3</v>
      </c>
      <c r="B5" s="18">
        <v>4558.01</v>
      </c>
      <c r="C5" s="22">
        <v>4875.75</v>
      </c>
      <c r="D5" s="18">
        <v>5832.23</v>
      </c>
      <c r="E5" s="8">
        <f>D5/C5</f>
        <v>1.196170845510947</v>
      </c>
      <c r="F5" s="7">
        <f>D5/B5</f>
        <v>1.2795562098371875</v>
      </c>
    </row>
    <row r="6" spans="1:6" ht="15.75" customHeight="1">
      <c r="A6" s="10" t="s">
        <v>4</v>
      </c>
      <c r="B6" s="18">
        <v>405.38</v>
      </c>
      <c r="C6" s="22">
        <v>407.53</v>
      </c>
      <c r="D6" s="18">
        <v>615.09</v>
      </c>
      <c r="E6" s="8">
        <f aca="true" t="shared" si="0" ref="E6:E60">D6/C6</f>
        <v>1.5093121978750033</v>
      </c>
      <c r="F6" s="7">
        <f aca="true" t="shared" si="1" ref="F6:F60">D6/B6</f>
        <v>1.5173170852040063</v>
      </c>
    </row>
    <row r="7" spans="1:6" ht="15.75" customHeight="1">
      <c r="A7" s="10" t="s">
        <v>65</v>
      </c>
      <c r="B7" s="18">
        <v>371.46</v>
      </c>
      <c r="C7" s="22"/>
      <c r="D7" s="22"/>
      <c r="E7" s="8" t="e">
        <f t="shared" si="0"/>
        <v>#DIV/0!</v>
      </c>
      <c r="F7" s="7">
        <f t="shared" si="1"/>
        <v>0</v>
      </c>
    </row>
    <row r="8" spans="1:6" ht="15.75" customHeight="1">
      <c r="A8" s="10" t="s">
        <v>5</v>
      </c>
      <c r="B8" s="18">
        <v>54404.02</v>
      </c>
      <c r="C8" s="22">
        <v>55008.48</v>
      </c>
      <c r="D8" s="18">
        <v>63598.76</v>
      </c>
      <c r="E8" s="8">
        <f t="shared" si="0"/>
        <v>1.1561628316215973</v>
      </c>
      <c r="F8" s="7">
        <f t="shared" si="1"/>
        <v>1.169008466653751</v>
      </c>
    </row>
    <row r="9" spans="1:6" ht="15.75" customHeight="1">
      <c r="A9" s="10" t="s">
        <v>6</v>
      </c>
      <c r="B9" s="18">
        <v>53275.43</v>
      </c>
      <c r="C9" s="22">
        <v>53711.16</v>
      </c>
      <c r="D9" s="18">
        <v>57969.29</v>
      </c>
      <c r="E9" s="8">
        <f t="shared" si="0"/>
        <v>1.0792783101314511</v>
      </c>
      <c r="F9" s="7">
        <f t="shared" si="1"/>
        <v>1.0881055300726807</v>
      </c>
    </row>
    <row r="10" spans="1:6" ht="15.75" customHeight="1">
      <c r="A10" s="10" t="s">
        <v>7</v>
      </c>
      <c r="B10" s="18">
        <v>53275.43</v>
      </c>
      <c r="C10" s="22">
        <v>53711.16</v>
      </c>
      <c r="D10" s="18">
        <v>57969.29</v>
      </c>
      <c r="E10" s="8">
        <f t="shared" si="0"/>
        <v>1.0792783101314511</v>
      </c>
      <c r="F10" s="7">
        <f t="shared" si="1"/>
        <v>1.0881055300726807</v>
      </c>
    </row>
    <row r="11" spans="1:6" ht="15.75" customHeight="1">
      <c r="A11" s="10" t="s">
        <v>66</v>
      </c>
      <c r="B11" s="18">
        <v>42591.85</v>
      </c>
      <c r="C11" s="23"/>
      <c r="D11" s="22"/>
      <c r="E11" s="8" t="e">
        <f t="shared" si="0"/>
        <v>#DIV/0!</v>
      </c>
      <c r="F11" s="7">
        <f t="shared" si="1"/>
        <v>0</v>
      </c>
    </row>
    <row r="12" spans="1:6" ht="15.75" customHeight="1">
      <c r="A12" s="10" t="s">
        <v>67</v>
      </c>
      <c r="B12" s="18">
        <v>268.7</v>
      </c>
      <c r="C12" s="23"/>
      <c r="D12" s="22"/>
      <c r="E12" s="8" t="e">
        <f t="shared" si="0"/>
        <v>#DIV/0!</v>
      </c>
      <c r="F12" s="7">
        <f t="shared" si="1"/>
        <v>0</v>
      </c>
    </row>
    <row r="13" spans="1:6" ht="15.75" customHeight="1">
      <c r="A13" s="10" t="s">
        <v>8</v>
      </c>
      <c r="B13" s="18">
        <f>3604.44+350</f>
        <v>3954.44</v>
      </c>
      <c r="C13" s="22">
        <v>500</v>
      </c>
      <c r="D13" s="22"/>
      <c r="E13" s="8">
        <f t="shared" si="0"/>
        <v>0</v>
      </c>
      <c r="F13" s="7">
        <f t="shared" si="1"/>
        <v>0</v>
      </c>
    </row>
    <row r="14" spans="1:6" ht="15.75" customHeight="1">
      <c r="A14" s="10" t="s">
        <v>68</v>
      </c>
      <c r="B14" s="18">
        <v>440</v>
      </c>
      <c r="C14" s="23"/>
      <c r="D14" s="22"/>
      <c r="E14" s="8" t="e">
        <f t="shared" si="0"/>
        <v>#DIV/0!</v>
      </c>
      <c r="F14" s="7">
        <f t="shared" si="1"/>
        <v>0</v>
      </c>
    </row>
    <row r="15" spans="1:6" ht="15.75" customHeight="1">
      <c r="A15" s="10" t="s">
        <v>9</v>
      </c>
      <c r="B15" s="18">
        <v>21629.71</v>
      </c>
      <c r="C15" s="22">
        <v>32522.26</v>
      </c>
      <c r="D15" s="18">
        <v>17976.9</v>
      </c>
      <c r="E15" s="8">
        <f t="shared" si="0"/>
        <v>0.5527567887348543</v>
      </c>
      <c r="F15" s="7">
        <f t="shared" si="1"/>
        <v>0.831120713130227</v>
      </c>
    </row>
    <row r="16" spans="1:6" ht="15.75" customHeight="1">
      <c r="A16" s="10" t="s">
        <v>10</v>
      </c>
      <c r="B16" s="18">
        <v>10324.33</v>
      </c>
      <c r="C16" s="22">
        <v>7951.57</v>
      </c>
      <c r="D16" s="18">
        <v>9550.28</v>
      </c>
      <c r="E16" s="8">
        <f t="shared" si="0"/>
        <v>1.201055892106842</v>
      </c>
      <c r="F16" s="7">
        <f t="shared" si="1"/>
        <v>0.9250266118963653</v>
      </c>
    </row>
    <row r="17" spans="1:6" ht="15.75" customHeight="1">
      <c r="A17" s="10" t="s">
        <v>11</v>
      </c>
      <c r="B17" s="18">
        <v>2839.74</v>
      </c>
      <c r="C17" s="22">
        <v>2887.81</v>
      </c>
      <c r="D17" s="18">
        <v>3689.2</v>
      </c>
      <c r="E17" s="8">
        <f t="shared" si="0"/>
        <v>1.277507869285029</v>
      </c>
      <c r="F17" s="7">
        <f t="shared" si="1"/>
        <v>1.2991330192200694</v>
      </c>
    </row>
    <row r="18" spans="1:6" ht="15.75" customHeight="1">
      <c r="A18" s="10" t="s">
        <v>51</v>
      </c>
      <c r="B18" s="18">
        <v>9974.92</v>
      </c>
      <c r="C18" s="23"/>
      <c r="D18" s="22"/>
      <c r="E18" s="8" t="e">
        <f t="shared" si="0"/>
        <v>#DIV/0!</v>
      </c>
      <c r="F18" s="7">
        <f t="shared" si="1"/>
        <v>0</v>
      </c>
    </row>
    <row r="19" spans="1:6" ht="15.75" customHeight="1">
      <c r="A19" s="10" t="s">
        <v>12</v>
      </c>
      <c r="B19" s="18">
        <v>1748.64</v>
      </c>
      <c r="C19" s="22">
        <v>2194.76</v>
      </c>
      <c r="D19" s="18">
        <v>1585.99</v>
      </c>
      <c r="E19" s="8">
        <f t="shared" si="0"/>
        <v>0.7226257085057135</v>
      </c>
      <c r="F19" s="7">
        <f t="shared" si="1"/>
        <v>0.9069848568030011</v>
      </c>
    </row>
    <row r="20" spans="1:6" ht="15.75" customHeight="1">
      <c r="A20" s="10" t="s">
        <v>52</v>
      </c>
      <c r="B20" s="18">
        <v>469.76</v>
      </c>
      <c r="C20" s="23"/>
      <c r="D20" s="18">
        <v>25425.52</v>
      </c>
      <c r="E20" s="8" t="e">
        <f t="shared" si="0"/>
        <v>#DIV/0!</v>
      </c>
      <c r="F20" s="7">
        <f t="shared" si="1"/>
        <v>54.12448910081744</v>
      </c>
    </row>
    <row r="21" spans="1:6" ht="15.75" customHeight="1">
      <c r="A21" s="10" t="s">
        <v>13</v>
      </c>
      <c r="B21" s="18">
        <v>276.9</v>
      </c>
      <c r="C21" s="22">
        <v>259.68</v>
      </c>
      <c r="D21" s="18">
        <v>612.26</v>
      </c>
      <c r="E21" s="8">
        <f t="shared" si="0"/>
        <v>2.3577479975354283</v>
      </c>
      <c r="F21" s="7">
        <f t="shared" si="1"/>
        <v>2.211123149151318</v>
      </c>
    </row>
    <row r="22" spans="1:6" ht="15.75" customHeight="1">
      <c r="A22" s="10" t="s">
        <v>14</v>
      </c>
      <c r="B22" s="18">
        <v>2677.9</v>
      </c>
      <c r="C22" s="22">
        <v>2183.04</v>
      </c>
      <c r="D22" s="18">
        <v>1867.97</v>
      </c>
      <c r="E22" s="8">
        <f t="shared" si="0"/>
        <v>0.855673739372618</v>
      </c>
      <c r="F22" s="7">
        <f t="shared" si="1"/>
        <v>0.6975503192800329</v>
      </c>
    </row>
    <row r="23" spans="1:6" ht="15.75" customHeight="1">
      <c r="A23" s="10" t="s">
        <v>15</v>
      </c>
      <c r="B23" s="18">
        <v>3351.6</v>
      </c>
      <c r="C23" s="22">
        <v>3220.63</v>
      </c>
      <c r="D23" s="18">
        <v>22174.52</v>
      </c>
      <c r="E23" s="8">
        <f t="shared" si="0"/>
        <v>6.885149799883874</v>
      </c>
      <c r="F23" s="7">
        <f t="shared" si="1"/>
        <v>6.616099773242631</v>
      </c>
    </row>
    <row r="24" spans="1:6" ht="15.75" customHeight="1">
      <c r="A24" s="10" t="s">
        <v>81</v>
      </c>
      <c r="B24" s="21"/>
      <c r="C24" s="22">
        <v>4240</v>
      </c>
      <c r="D24" s="22"/>
      <c r="E24" s="8">
        <f t="shared" si="0"/>
        <v>0</v>
      </c>
      <c r="F24" s="7" t="e">
        <f t="shared" si="1"/>
        <v>#DIV/0!</v>
      </c>
    </row>
    <row r="25" spans="1:6" ht="15.75" customHeight="1">
      <c r="A25" s="10" t="s">
        <v>16</v>
      </c>
      <c r="B25" s="21"/>
      <c r="C25" s="23"/>
      <c r="D25" s="18">
        <v>2226.11</v>
      </c>
      <c r="E25" s="8" t="e">
        <f t="shared" si="0"/>
        <v>#DIV/0!</v>
      </c>
      <c r="F25" s="7" t="e">
        <f t="shared" si="1"/>
        <v>#DIV/0!</v>
      </c>
    </row>
    <row r="26" spans="1:6" ht="15.75" customHeight="1">
      <c r="A26" s="10" t="s">
        <v>17</v>
      </c>
      <c r="B26" s="18">
        <v>48476.48</v>
      </c>
      <c r="C26" s="22">
        <v>57486.03</v>
      </c>
      <c r="D26" s="18">
        <v>113805.45</v>
      </c>
      <c r="E26" s="8">
        <f t="shared" si="0"/>
        <v>1.9797061999237031</v>
      </c>
      <c r="F26" s="7">
        <f t="shared" si="1"/>
        <v>2.3476426093643763</v>
      </c>
    </row>
    <row r="27" spans="1:6" ht="15.75" customHeight="1">
      <c r="A27" s="10" t="s">
        <v>18</v>
      </c>
      <c r="B27" s="18">
        <v>1796</v>
      </c>
      <c r="C27" s="22">
        <v>2024.3</v>
      </c>
      <c r="D27" s="18">
        <v>2909.84</v>
      </c>
      <c r="E27" s="8">
        <f t="shared" si="0"/>
        <v>1.4374549226893247</v>
      </c>
      <c r="F27" s="7">
        <f t="shared" si="1"/>
        <v>1.6201781737193766</v>
      </c>
    </row>
    <row r="28" spans="1:6" ht="15.75" customHeight="1">
      <c r="A28" s="10" t="s">
        <v>19</v>
      </c>
      <c r="B28" s="21"/>
      <c r="C28" s="23"/>
      <c r="D28" s="18">
        <v>335</v>
      </c>
      <c r="E28" s="8" t="e">
        <f t="shared" si="0"/>
        <v>#DIV/0!</v>
      </c>
      <c r="F28" s="7" t="e">
        <f t="shared" si="1"/>
        <v>#DIV/0!</v>
      </c>
    </row>
    <row r="29" spans="1:6" ht="15.75" customHeight="1">
      <c r="A29" s="10" t="s">
        <v>53</v>
      </c>
      <c r="B29" s="18">
        <v>19292</v>
      </c>
      <c r="C29" s="23">
        <v>98</v>
      </c>
      <c r="D29" s="18">
        <v>1376.01</v>
      </c>
      <c r="E29" s="8">
        <f t="shared" si="0"/>
        <v>14.040918367346938</v>
      </c>
      <c r="F29" s="7">
        <f t="shared" si="1"/>
        <v>0.07132541986315571</v>
      </c>
    </row>
    <row r="30" spans="1:6" ht="15.75" customHeight="1">
      <c r="A30" s="10" t="s">
        <v>20</v>
      </c>
      <c r="B30" s="18">
        <v>3436.11</v>
      </c>
      <c r="C30" s="22">
        <v>16835.7</v>
      </c>
      <c r="D30" s="19">
        <f>99+14194.82</f>
        <v>14293.82</v>
      </c>
      <c r="E30" s="8">
        <f t="shared" si="0"/>
        <v>0.8490184548311029</v>
      </c>
      <c r="F30" s="7">
        <f t="shared" si="1"/>
        <v>4.159884287755631</v>
      </c>
    </row>
    <row r="31" spans="1:6" ht="15.75" customHeight="1">
      <c r="A31" s="10" t="s">
        <v>21</v>
      </c>
      <c r="B31" s="18">
        <v>29631.1</v>
      </c>
      <c r="C31" s="22">
        <v>14319.42</v>
      </c>
      <c r="D31" s="19">
        <f>12348.11+644</f>
        <v>12992.11</v>
      </c>
      <c r="E31" s="8">
        <f t="shared" si="0"/>
        <v>0.9073069998645197</v>
      </c>
      <c r="F31" s="7">
        <f t="shared" si="1"/>
        <v>0.43846195382554143</v>
      </c>
    </row>
    <row r="32" spans="1:6" ht="15.75" customHeight="1">
      <c r="A32" s="10" t="s">
        <v>22</v>
      </c>
      <c r="B32" s="18">
        <v>11816.96</v>
      </c>
      <c r="C32" s="22">
        <v>8507.6</v>
      </c>
      <c r="D32" s="18">
        <v>1413.05</v>
      </c>
      <c r="E32" s="8">
        <f t="shared" si="0"/>
        <v>0.1660926700832197</v>
      </c>
      <c r="F32" s="7">
        <f t="shared" si="1"/>
        <v>0.11957813176993068</v>
      </c>
    </row>
    <row r="33" spans="1:6" ht="15.75" customHeight="1">
      <c r="A33" s="10" t="s">
        <v>23</v>
      </c>
      <c r="B33" s="18">
        <v>6776.97</v>
      </c>
      <c r="C33" s="22">
        <v>91.8</v>
      </c>
      <c r="D33" s="18">
        <v>99.8</v>
      </c>
      <c r="E33" s="8">
        <f t="shared" si="0"/>
        <v>1.0871459694989107</v>
      </c>
      <c r="F33" s="7">
        <f t="shared" si="1"/>
        <v>0.014726345254590177</v>
      </c>
    </row>
    <row r="34" spans="1:6" ht="15.75" customHeight="1">
      <c r="A34" s="10" t="s">
        <v>24</v>
      </c>
      <c r="B34" s="18">
        <v>3890.79</v>
      </c>
      <c r="C34" s="22">
        <v>83.24</v>
      </c>
      <c r="D34" s="18">
        <v>24537.91</v>
      </c>
      <c r="E34" s="8">
        <f t="shared" si="0"/>
        <v>294.7850792888035</v>
      </c>
      <c r="F34" s="7">
        <f t="shared" si="1"/>
        <v>6.306665227370277</v>
      </c>
    </row>
    <row r="35" spans="1:6" ht="15.75" customHeight="1">
      <c r="A35" s="10" t="s">
        <v>25</v>
      </c>
      <c r="B35" s="18">
        <v>299.65</v>
      </c>
      <c r="C35" s="22">
        <v>9</v>
      </c>
      <c r="D35" s="18">
        <v>161.6</v>
      </c>
      <c r="E35" s="8">
        <f t="shared" si="0"/>
        <v>17.955555555555556</v>
      </c>
      <c r="F35" s="7">
        <f t="shared" si="1"/>
        <v>0.5392958451526781</v>
      </c>
    </row>
    <row r="36" spans="1:6" ht="15.75" customHeight="1">
      <c r="A36" s="10" t="s">
        <v>26</v>
      </c>
      <c r="B36" s="21"/>
      <c r="C36" s="22">
        <v>1699.48</v>
      </c>
      <c r="D36" s="18">
        <v>1377.85</v>
      </c>
      <c r="E36" s="8">
        <f t="shared" si="0"/>
        <v>0.8107479935038953</v>
      </c>
      <c r="F36" s="7" t="e">
        <f t="shared" si="1"/>
        <v>#DIV/0!</v>
      </c>
    </row>
    <row r="37" spans="1:6" ht="15.75" customHeight="1">
      <c r="A37" s="10" t="s">
        <v>27</v>
      </c>
      <c r="B37" s="18">
        <v>2080</v>
      </c>
      <c r="C37" s="22">
        <v>400</v>
      </c>
      <c r="D37" s="18">
        <v>2064</v>
      </c>
      <c r="E37" s="8">
        <f t="shared" si="0"/>
        <v>5.16</v>
      </c>
      <c r="F37" s="7">
        <f t="shared" si="1"/>
        <v>0.9923076923076923</v>
      </c>
    </row>
    <row r="38" spans="1:6" ht="15.75" customHeight="1">
      <c r="A38" s="10" t="s">
        <v>28</v>
      </c>
      <c r="B38" s="18">
        <v>88102.08</v>
      </c>
      <c r="C38" s="22">
        <v>22247</v>
      </c>
      <c r="D38" s="18">
        <v>18417.23</v>
      </c>
      <c r="E38" s="8">
        <f t="shared" si="0"/>
        <v>0.8278522946914191</v>
      </c>
      <c r="F38" s="7">
        <f t="shared" si="1"/>
        <v>0.20904421325807518</v>
      </c>
    </row>
    <row r="39" spans="1:6" ht="15.75" customHeight="1">
      <c r="A39" s="10" t="s">
        <v>29</v>
      </c>
      <c r="B39" s="18">
        <v>32987.4</v>
      </c>
      <c r="C39" s="22">
        <v>58728.16</v>
      </c>
      <c r="D39" s="18">
        <v>11923.2</v>
      </c>
      <c r="E39" s="8">
        <f t="shared" si="0"/>
        <v>0.20302355803416963</v>
      </c>
      <c r="F39" s="7">
        <f t="shared" si="1"/>
        <v>0.3614470979828662</v>
      </c>
    </row>
    <row r="40" spans="1:6" ht="15.75" customHeight="1">
      <c r="A40" s="10" t="s">
        <v>30</v>
      </c>
      <c r="B40" s="18">
        <v>154.2</v>
      </c>
      <c r="C40" s="22">
        <v>75.3</v>
      </c>
      <c r="D40" s="18"/>
      <c r="E40" s="8">
        <f t="shared" si="0"/>
        <v>0</v>
      </c>
      <c r="F40" s="7">
        <f t="shared" si="1"/>
        <v>0</v>
      </c>
    </row>
    <row r="41" spans="1:6" ht="15.75" customHeight="1">
      <c r="A41" s="10" t="s">
        <v>31</v>
      </c>
      <c r="B41" s="18">
        <v>10974.92</v>
      </c>
      <c r="C41" s="22">
        <v>3458.76</v>
      </c>
      <c r="D41" s="18">
        <v>4119.33</v>
      </c>
      <c r="E41" s="8">
        <f t="shared" si="0"/>
        <v>1.1909846303299447</v>
      </c>
      <c r="F41" s="7">
        <f t="shared" si="1"/>
        <v>0.3753403213873085</v>
      </c>
    </row>
    <row r="42" spans="1:6" ht="15.75" customHeight="1">
      <c r="A42" s="10" t="s">
        <v>54</v>
      </c>
      <c r="B42" s="18">
        <v>246</v>
      </c>
      <c r="C42" s="22"/>
      <c r="D42" s="22"/>
      <c r="E42" s="8" t="e">
        <f t="shared" si="0"/>
        <v>#DIV/0!</v>
      </c>
      <c r="F42" s="7">
        <f t="shared" si="1"/>
        <v>0</v>
      </c>
    </row>
    <row r="43" spans="1:6" ht="15.75" customHeight="1">
      <c r="A43" s="10" t="s">
        <v>55</v>
      </c>
      <c r="B43" s="21"/>
      <c r="C43" s="22">
        <v>-3000</v>
      </c>
      <c r="D43" s="22"/>
      <c r="E43" s="8">
        <f t="shared" si="0"/>
        <v>0</v>
      </c>
      <c r="F43" s="7" t="e">
        <f t="shared" si="1"/>
        <v>#DIV/0!</v>
      </c>
    </row>
    <row r="44" spans="1:6" ht="15.75" customHeight="1">
      <c r="A44" s="10" t="s">
        <v>32</v>
      </c>
      <c r="B44" s="21"/>
      <c r="C44" s="22">
        <v>-3274.85</v>
      </c>
      <c r="D44" s="22"/>
      <c r="E44" s="8">
        <f t="shared" si="0"/>
        <v>0</v>
      </c>
      <c r="F44" s="7" t="e">
        <f t="shared" si="1"/>
        <v>#DIV/0!</v>
      </c>
    </row>
    <row r="45" spans="1:6" ht="15.75" customHeight="1">
      <c r="A45" s="10" t="s">
        <v>33</v>
      </c>
      <c r="B45" s="21">
        <f>1431.74+813.78</f>
        <v>2245.52</v>
      </c>
      <c r="C45" s="23">
        <f>277.8+947</f>
        <v>1224.8</v>
      </c>
      <c r="D45" s="18">
        <v>309.25</v>
      </c>
      <c r="E45" s="8">
        <f t="shared" si="0"/>
        <v>0.2524902024820379</v>
      </c>
      <c r="F45" s="7">
        <f t="shared" si="1"/>
        <v>0.13771865759378674</v>
      </c>
    </row>
    <row r="46" spans="1:6" ht="15.75" customHeight="1">
      <c r="A46" s="10" t="s">
        <v>34</v>
      </c>
      <c r="B46" s="18">
        <v>2958.9</v>
      </c>
      <c r="C46" s="22">
        <v>3741.49</v>
      </c>
      <c r="D46" s="18">
        <v>4204</v>
      </c>
      <c r="E46" s="8">
        <f t="shared" si="0"/>
        <v>1.1236165271055114</v>
      </c>
      <c r="F46" s="7">
        <f t="shared" si="1"/>
        <v>1.4207982696272263</v>
      </c>
    </row>
    <row r="47" spans="1:6" ht="15.75" customHeight="1">
      <c r="A47" s="10" t="s">
        <v>35</v>
      </c>
      <c r="B47" s="18">
        <v>16473.08</v>
      </c>
      <c r="C47" s="22">
        <v>11220.33</v>
      </c>
      <c r="D47" s="18">
        <v>11574.66</v>
      </c>
      <c r="E47" s="8">
        <f t="shared" si="0"/>
        <v>1.0315792851012404</v>
      </c>
      <c r="F47" s="7">
        <f t="shared" si="1"/>
        <v>0.7026409147530395</v>
      </c>
    </row>
    <row r="48" spans="1:6" ht="15.75" customHeight="1">
      <c r="A48" s="10" t="s">
        <v>36</v>
      </c>
      <c r="B48" s="18">
        <v>2946.99</v>
      </c>
      <c r="C48" s="22">
        <v>1440.8</v>
      </c>
      <c r="D48" s="18">
        <v>7578.05</v>
      </c>
      <c r="E48" s="8">
        <f t="shared" si="0"/>
        <v>5.259612715158246</v>
      </c>
      <c r="F48" s="7">
        <f t="shared" si="1"/>
        <v>2.5714542635027606</v>
      </c>
    </row>
    <row r="49" spans="1:6" ht="15.75" customHeight="1">
      <c r="A49" s="10" t="s">
        <v>37</v>
      </c>
      <c r="B49" s="21"/>
      <c r="C49" s="22">
        <v>5676.58</v>
      </c>
      <c r="D49" s="18">
        <v>8154.66</v>
      </c>
      <c r="E49" s="8">
        <f t="shared" si="0"/>
        <v>1.4365445391415252</v>
      </c>
      <c r="F49" s="7" t="e">
        <f t="shared" si="1"/>
        <v>#DIV/0!</v>
      </c>
    </row>
    <row r="50" spans="1:6" ht="15.75" customHeight="1">
      <c r="A50" s="10" t="s">
        <v>38</v>
      </c>
      <c r="B50" s="18">
        <v>473.99</v>
      </c>
      <c r="C50" s="22">
        <v>80</v>
      </c>
      <c r="D50" s="18">
        <v>1166</v>
      </c>
      <c r="E50" s="8">
        <f t="shared" si="0"/>
        <v>14.575</v>
      </c>
      <c r="F50" s="7">
        <f t="shared" si="1"/>
        <v>2.4599675098630773</v>
      </c>
    </row>
    <row r="51" spans="1:6" ht="15.75" customHeight="1">
      <c r="A51" s="10" t="s">
        <v>39</v>
      </c>
      <c r="B51" s="18">
        <v>3321.97</v>
      </c>
      <c r="C51" s="22">
        <v>1585.5</v>
      </c>
      <c r="D51" s="18">
        <v>1234.5</v>
      </c>
      <c r="E51" s="8">
        <f t="shared" si="0"/>
        <v>0.7786187322611163</v>
      </c>
      <c r="F51" s="7">
        <f t="shared" si="1"/>
        <v>0.37161684181374305</v>
      </c>
    </row>
    <row r="52" spans="1:6" ht="15.75" customHeight="1">
      <c r="A52" s="10" t="s">
        <v>40</v>
      </c>
      <c r="B52" s="18">
        <v>497.96</v>
      </c>
      <c r="C52" s="22">
        <v>1982</v>
      </c>
      <c r="D52" s="18">
        <v>3667.96</v>
      </c>
      <c r="E52" s="8">
        <f t="shared" si="0"/>
        <v>1.850635721493441</v>
      </c>
      <c r="F52" s="7">
        <f t="shared" si="1"/>
        <v>7.365973170535787</v>
      </c>
    </row>
    <row r="53" spans="1:6" ht="15.75" customHeight="1">
      <c r="A53" s="10" t="s">
        <v>62</v>
      </c>
      <c r="B53" s="18">
        <f>115.4+1000</f>
        <v>1115.4</v>
      </c>
      <c r="C53" s="22">
        <v>20</v>
      </c>
      <c r="D53" s="18"/>
      <c r="E53" s="8">
        <f t="shared" si="0"/>
        <v>0</v>
      </c>
      <c r="F53" s="7">
        <f t="shared" si="1"/>
        <v>0</v>
      </c>
    </row>
    <row r="54" spans="1:6" ht="15.75" customHeight="1">
      <c r="A54" s="10" t="s">
        <v>69</v>
      </c>
      <c r="B54" s="21"/>
      <c r="C54" s="22">
        <v>296.6</v>
      </c>
      <c r="D54" s="18">
        <v>504</v>
      </c>
      <c r="E54" s="8">
        <f t="shared" si="0"/>
        <v>1.6992582602832096</v>
      </c>
      <c r="F54" s="7" t="e">
        <f t="shared" si="1"/>
        <v>#DIV/0!</v>
      </c>
    </row>
    <row r="55" spans="1:6" ht="15.75" customHeight="1">
      <c r="A55" s="10" t="s">
        <v>41</v>
      </c>
      <c r="B55" s="18">
        <v>4696.63</v>
      </c>
      <c r="C55" s="22">
        <v>5417.95</v>
      </c>
      <c r="D55" s="18">
        <v>1054.3</v>
      </c>
      <c r="E55" s="8">
        <f t="shared" si="0"/>
        <v>0.1945938962153582</v>
      </c>
      <c r="F55" s="7">
        <f t="shared" si="1"/>
        <v>0.2244801059483076</v>
      </c>
    </row>
    <row r="56" spans="1:6" ht="15.75" customHeight="1">
      <c r="A56" s="10" t="s">
        <v>42</v>
      </c>
      <c r="B56" s="18">
        <v>636.46</v>
      </c>
      <c r="C56" s="22">
        <v>12691.83</v>
      </c>
      <c r="D56" s="18">
        <v>6254.27</v>
      </c>
      <c r="E56" s="8">
        <f t="shared" si="0"/>
        <v>0.49277921308432276</v>
      </c>
      <c r="F56" s="7">
        <f t="shared" si="1"/>
        <v>9.826650535776011</v>
      </c>
    </row>
    <row r="57" spans="1:6" ht="15.75" customHeight="1">
      <c r="A57" s="10" t="s">
        <v>70</v>
      </c>
      <c r="B57" s="21"/>
      <c r="C57" s="22">
        <v>1094.95</v>
      </c>
      <c r="D57" s="22"/>
      <c r="E57" s="8">
        <f t="shared" si="0"/>
        <v>0</v>
      </c>
      <c r="F57" s="7" t="e">
        <f t="shared" si="1"/>
        <v>#DIV/0!</v>
      </c>
    </row>
    <row r="58" spans="1:6" ht="15.75" customHeight="1">
      <c r="A58" s="10" t="s">
        <v>82</v>
      </c>
      <c r="B58" s="18">
        <v>89617.51</v>
      </c>
      <c r="C58" s="22">
        <v>72446.9</v>
      </c>
      <c r="D58" s="18">
        <v>31255.26</v>
      </c>
      <c r="E58" s="8">
        <f t="shared" si="0"/>
        <v>0.43142301464935007</v>
      </c>
      <c r="F58" s="7">
        <f t="shared" si="1"/>
        <v>0.3487628701132178</v>
      </c>
    </row>
    <row r="59" spans="1:6" ht="15.75" customHeight="1">
      <c r="A59" s="10" t="s">
        <v>83</v>
      </c>
      <c r="B59" s="18">
        <v>750.4</v>
      </c>
      <c r="C59" s="22">
        <v>49801.72</v>
      </c>
      <c r="D59" s="18">
        <v>3800</v>
      </c>
      <c r="E59" s="8">
        <f t="shared" si="0"/>
        <v>0.07630258553319041</v>
      </c>
      <c r="F59" s="7">
        <f t="shared" si="1"/>
        <v>5.063965884861408</v>
      </c>
    </row>
    <row r="60" spans="1:6" ht="15.75" customHeight="1">
      <c r="A60" s="10" t="s">
        <v>84</v>
      </c>
      <c r="B60" s="18">
        <v>500</v>
      </c>
      <c r="C60" s="22"/>
      <c r="D60" s="22"/>
      <c r="E60" s="8" t="e">
        <f t="shared" si="0"/>
        <v>#DIV/0!</v>
      </c>
      <c r="F60" s="7">
        <f t="shared" si="1"/>
        <v>0</v>
      </c>
    </row>
    <row r="61" spans="1:6" s="3" customFormat="1" ht="15.75" customHeight="1">
      <c r="A61" s="10" t="s">
        <v>71</v>
      </c>
      <c r="B61" s="21"/>
      <c r="C61" s="22">
        <v>6169</v>
      </c>
      <c r="D61" s="22"/>
      <c r="E61" s="8">
        <f aca="true" t="shared" si="2" ref="E61:E82">D61/C61</f>
        <v>0</v>
      </c>
      <c r="F61" s="7" t="e">
        <f aca="true" t="shared" si="3" ref="F61:F82">D61/B61</f>
        <v>#DIV/0!</v>
      </c>
    </row>
    <row r="62" spans="1:6" ht="15.75" customHeight="1">
      <c r="A62" s="10" t="s">
        <v>56</v>
      </c>
      <c r="B62" s="18">
        <v>23601</v>
      </c>
      <c r="C62" s="22">
        <v>20949.35</v>
      </c>
      <c r="D62" s="22"/>
      <c r="E62" s="8">
        <f t="shared" si="2"/>
        <v>0</v>
      </c>
      <c r="F62" s="7">
        <f t="shared" si="3"/>
        <v>0</v>
      </c>
    </row>
    <row r="63" spans="1:6" ht="15.75" customHeight="1">
      <c r="A63" s="10" t="s">
        <v>72</v>
      </c>
      <c r="B63" s="21"/>
      <c r="C63" s="23"/>
      <c r="D63" s="18">
        <v>52186.31</v>
      </c>
      <c r="E63" s="8" t="e">
        <f t="shared" si="2"/>
        <v>#DIV/0!</v>
      </c>
      <c r="F63" s="7" t="e">
        <f t="shared" si="3"/>
        <v>#DIV/0!</v>
      </c>
    </row>
    <row r="64" spans="1:6" ht="15.75" customHeight="1">
      <c r="A64" s="10" t="s">
        <v>73</v>
      </c>
      <c r="B64" s="21"/>
      <c r="C64" s="22">
        <v>18794.05</v>
      </c>
      <c r="D64" s="18">
        <v>17200</v>
      </c>
      <c r="E64" s="8">
        <f t="shared" si="2"/>
        <v>0.9151832627879568</v>
      </c>
      <c r="F64" s="7" t="e">
        <f t="shared" si="3"/>
        <v>#DIV/0!</v>
      </c>
    </row>
    <row r="65" spans="1:6" ht="15.75" customHeight="1">
      <c r="A65" s="10" t="s">
        <v>74</v>
      </c>
      <c r="B65" s="21"/>
      <c r="C65" s="22">
        <v>5900</v>
      </c>
      <c r="D65" s="18">
        <v>11816.01</v>
      </c>
      <c r="E65" s="8">
        <f t="shared" si="2"/>
        <v>2.002713559322034</v>
      </c>
      <c r="F65" s="7" t="e">
        <f t="shared" si="3"/>
        <v>#DIV/0!</v>
      </c>
    </row>
    <row r="66" spans="1:6" ht="15.75" customHeight="1">
      <c r="A66" s="10" t="s">
        <v>75</v>
      </c>
      <c r="B66" s="21"/>
      <c r="C66" s="23"/>
      <c r="D66" s="18">
        <v>30733.87</v>
      </c>
      <c r="E66" s="8" t="e">
        <f t="shared" si="2"/>
        <v>#DIV/0!</v>
      </c>
      <c r="F66" s="7" t="e">
        <f t="shared" si="3"/>
        <v>#DIV/0!</v>
      </c>
    </row>
    <row r="67" spans="1:6" ht="15.75" customHeight="1">
      <c r="A67" s="10" t="s">
        <v>57</v>
      </c>
      <c r="B67" s="21"/>
      <c r="C67" s="22">
        <v>18098.3</v>
      </c>
      <c r="D67" s="22"/>
      <c r="E67" s="8">
        <f t="shared" si="2"/>
        <v>0</v>
      </c>
      <c r="F67" s="7" t="e">
        <f t="shared" si="3"/>
        <v>#DIV/0!</v>
      </c>
    </row>
    <row r="68" spans="1:6" ht="15.75" customHeight="1">
      <c r="A68" s="10" t="s">
        <v>58</v>
      </c>
      <c r="B68" s="21"/>
      <c r="C68" s="22">
        <v>39325.6</v>
      </c>
      <c r="D68" s="18">
        <v>23942.89</v>
      </c>
      <c r="E68" s="8">
        <f t="shared" si="2"/>
        <v>0.6088372459670037</v>
      </c>
      <c r="F68" s="7" t="e">
        <f t="shared" si="3"/>
        <v>#DIV/0!</v>
      </c>
    </row>
    <row r="69" spans="1:6" ht="15.75" customHeight="1">
      <c r="A69" s="10" t="s">
        <v>43</v>
      </c>
      <c r="B69" s="23">
        <f>62355.27+179646.3</f>
        <v>242001.56999999998</v>
      </c>
      <c r="C69" s="22">
        <v>246830</v>
      </c>
      <c r="D69" s="18">
        <v>539504.14</v>
      </c>
      <c r="E69" s="8">
        <f t="shared" si="2"/>
        <v>2.1857316371591784</v>
      </c>
      <c r="F69" s="7">
        <f t="shared" si="3"/>
        <v>2.2293414873300206</v>
      </c>
    </row>
    <row r="70" spans="1:6" ht="15.75" customHeight="1">
      <c r="A70" s="10" t="s">
        <v>44</v>
      </c>
      <c r="B70" s="18">
        <v>95942.57</v>
      </c>
      <c r="C70" s="23"/>
      <c r="D70" s="18">
        <v>81904.97</v>
      </c>
      <c r="E70" s="8" t="e">
        <f t="shared" si="2"/>
        <v>#DIV/0!</v>
      </c>
      <c r="F70" s="7">
        <f t="shared" si="3"/>
        <v>0.8536874715780491</v>
      </c>
    </row>
    <row r="71" spans="1:6" ht="15.75" customHeight="1">
      <c r="A71" s="10" t="s">
        <v>45</v>
      </c>
      <c r="B71" s="18">
        <v>50275.63</v>
      </c>
      <c r="C71" s="22">
        <v>46742.73</v>
      </c>
      <c r="D71" s="18">
        <v>94535.2</v>
      </c>
      <c r="E71" s="8">
        <f t="shared" si="2"/>
        <v>2.022457823922565</v>
      </c>
      <c r="F71" s="7">
        <f t="shared" si="3"/>
        <v>1.8803384462810313</v>
      </c>
    </row>
    <row r="72" spans="1:6" ht="13.5" customHeight="1">
      <c r="A72" s="10" t="s">
        <v>59</v>
      </c>
      <c r="B72" s="18">
        <v>47501.41</v>
      </c>
      <c r="C72" s="23"/>
      <c r="D72" s="18">
        <v>113384.22</v>
      </c>
      <c r="E72" s="8" t="e">
        <f t="shared" si="2"/>
        <v>#DIV/0!</v>
      </c>
      <c r="F72" s="7">
        <f t="shared" si="3"/>
        <v>2.3869653553441887</v>
      </c>
    </row>
    <row r="73" spans="1:6" ht="13.5" customHeight="1">
      <c r="A73" s="10" t="s">
        <v>46</v>
      </c>
      <c r="B73" s="21"/>
      <c r="C73" s="23"/>
      <c r="D73" s="20">
        <v>19999.95</v>
      </c>
      <c r="E73" s="8" t="e">
        <f t="shared" si="2"/>
        <v>#DIV/0!</v>
      </c>
      <c r="F73" s="7" t="e">
        <f t="shared" si="3"/>
        <v>#DIV/0!</v>
      </c>
    </row>
    <row r="74" spans="1:6" ht="13.5" customHeight="1">
      <c r="A74" s="10" t="s">
        <v>47</v>
      </c>
      <c r="B74" s="21"/>
      <c r="C74" s="23"/>
      <c r="D74" s="20">
        <f>17851.12+5646+800</f>
        <v>24297.12</v>
      </c>
      <c r="E74" s="8" t="e">
        <f t="shared" si="2"/>
        <v>#DIV/0!</v>
      </c>
      <c r="F74" s="7" t="e">
        <f t="shared" si="3"/>
        <v>#DIV/0!</v>
      </c>
    </row>
    <row r="75" spans="1:6" ht="13.5" customHeight="1">
      <c r="A75" s="10" t="s">
        <v>48</v>
      </c>
      <c r="B75" s="18">
        <v>19945</v>
      </c>
      <c r="C75" s="22">
        <v>9588</v>
      </c>
      <c r="D75" s="22"/>
      <c r="E75" s="8">
        <f t="shared" si="2"/>
        <v>0</v>
      </c>
      <c r="F75" s="7">
        <f t="shared" si="3"/>
        <v>0</v>
      </c>
    </row>
    <row r="76" spans="1:6" ht="13.5" customHeight="1">
      <c r="A76" s="10" t="s">
        <v>49</v>
      </c>
      <c r="B76" s="18">
        <v>6060</v>
      </c>
      <c r="C76" s="22">
        <v>19355</v>
      </c>
      <c r="D76" s="18">
        <f>9000+20950.7+1959+2174</f>
        <v>34083.7</v>
      </c>
      <c r="E76" s="8">
        <f t="shared" si="2"/>
        <v>1.7609764918625677</v>
      </c>
      <c r="F76" s="7">
        <f t="shared" si="3"/>
        <v>5.624372937293729</v>
      </c>
    </row>
    <row r="77" spans="1:6" ht="13.5" customHeight="1">
      <c r="A77" s="10" t="s">
        <v>63</v>
      </c>
      <c r="B77" s="18">
        <v>35477.35</v>
      </c>
      <c r="C77" s="23"/>
      <c r="D77" s="22"/>
      <c r="E77" s="8" t="e">
        <f t="shared" si="2"/>
        <v>#DIV/0!</v>
      </c>
      <c r="F77" s="7">
        <f t="shared" si="3"/>
        <v>0</v>
      </c>
    </row>
    <row r="78" spans="1:6" ht="13.5" customHeight="1">
      <c r="A78" s="10" t="s">
        <v>50</v>
      </c>
      <c r="B78" s="18">
        <v>73526.31</v>
      </c>
      <c r="C78" s="23"/>
      <c r="D78" s="18">
        <v>56630</v>
      </c>
      <c r="E78" s="8" t="e">
        <f t="shared" si="2"/>
        <v>#DIV/0!</v>
      </c>
      <c r="F78" s="7">
        <f t="shared" si="3"/>
        <v>0.7702004901374759</v>
      </c>
    </row>
    <row r="79" spans="1:6" ht="13.5" customHeight="1">
      <c r="A79" s="10" t="s">
        <v>85</v>
      </c>
      <c r="B79" s="18">
        <v>26645.21</v>
      </c>
      <c r="C79" s="23"/>
      <c r="D79" s="18">
        <v>4599.6</v>
      </c>
      <c r="E79" s="8" t="e">
        <f t="shared" si="2"/>
        <v>#DIV/0!</v>
      </c>
      <c r="F79" s="7">
        <f t="shared" si="3"/>
        <v>0.1726238975035288</v>
      </c>
    </row>
    <row r="80" spans="1:6" ht="13.5" customHeight="1">
      <c r="A80" s="10" t="s">
        <v>76</v>
      </c>
      <c r="B80" s="18">
        <v>19105</v>
      </c>
      <c r="C80" s="23"/>
      <c r="D80" s="22"/>
      <c r="E80" s="8" t="e">
        <f t="shared" si="2"/>
        <v>#DIV/0!</v>
      </c>
      <c r="F80" s="7">
        <f t="shared" si="3"/>
        <v>0</v>
      </c>
    </row>
    <row r="81" spans="1:6" ht="13.5" customHeight="1">
      <c r="A81" s="10" t="s">
        <v>60</v>
      </c>
      <c r="B81" s="21"/>
      <c r="C81" s="22">
        <v>18409.96</v>
      </c>
      <c r="D81" s="22"/>
      <c r="E81" s="8">
        <f t="shared" si="2"/>
        <v>0</v>
      </c>
      <c r="F81" s="7" t="e">
        <f t="shared" si="3"/>
        <v>#DIV/0!</v>
      </c>
    </row>
    <row r="82" spans="1:6" ht="13.5" customHeight="1">
      <c r="A82" s="10" t="s">
        <v>61</v>
      </c>
      <c r="B82" s="18">
        <v>122197.04</v>
      </c>
      <c r="C82" s="22">
        <v>145825.39</v>
      </c>
      <c r="D82" s="22"/>
      <c r="E82" s="8">
        <f t="shared" si="2"/>
        <v>0</v>
      </c>
      <c r="F82" s="7">
        <f t="shared" si="3"/>
        <v>0</v>
      </c>
    </row>
    <row r="83" spans="1:6" ht="13.5" customHeight="1">
      <c r="A83" s="11" t="s">
        <v>77</v>
      </c>
      <c r="B83" s="12">
        <f>SUM(B4:B82)</f>
        <v>2371108.979999999</v>
      </c>
      <c r="C83" s="12">
        <f>SUM(C4:C82)</f>
        <v>2130475.49</v>
      </c>
      <c r="D83" s="12">
        <f>SUM(D4:D82)</f>
        <v>2700016.5900000017</v>
      </c>
      <c r="E83" s="13">
        <f>D83/C83</f>
        <v>1.267330510335982</v>
      </c>
      <c r="F83" s="14">
        <f>D83/B83</f>
        <v>1.13871467434618</v>
      </c>
    </row>
    <row r="84" ht="13.5" customHeight="1">
      <c r="D84" s="6" t="s">
        <v>88</v>
      </c>
    </row>
  </sheetData>
  <sheetProtection/>
  <mergeCells count="1">
    <mergeCell ref="A1:F1"/>
  </mergeCells>
  <printOptions/>
  <pageMargins left="0" right="0" top="0" bottom="0" header="0" footer="0"/>
  <pageSetup horizontalDpi="300" verticalDpi="3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2019-06-28T06:53:22Z</cp:lastPrinted>
  <dcterms:created xsi:type="dcterms:W3CDTF">2019-06-20T07:38:19Z</dcterms:created>
  <dcterms:modified xsi:type="dcterms:W3CDTF">2020-12-28T13:28:44Z</dcterms:modified>
  <cp:category/>
  <cp:version/>
  <cp:contentType/>
  <cp:contentStatus/>
</cp:coreProperties>
</file>