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8475" windowHeight="5505" tabRatio="597" activeTab="0"/>
  </bookViews>
  <sheets>
    <sheet name="Shtator" sheetId="1" r:id="rId1"/>
  </sheets>
  <definedNames>
    <definedName name="_xlnm.Print_Area" localSheetId="0">'Shtator'!$A$1:$G$61</definedName>
  </definedNames>
  <calcPr fullCalcOnLoad="1"/>
</workbook>
</file>

<file path=xl/sharedStrings.xml><?xml version="1.0" encoding="utf-8"?>
<sst xmlns="http://schemas.openxmlformats.org/spreadsheetml/2006/main" count="65" uniqueCount="65">
  <si>
    <t>ARSIMI</t>
  </si>
  <si>
    <t>SHERBIME PUBLIKE</t>
  </si>
  <si>
    <t>ZHVILLIMI EKONOMIK</t>
  </si>
  <si>
    <t>ADMINISTRATA</t>
  </si>
  <si>
    <t>BUXHET E FINANCA</t>
  </si>
  <si>
    <t>TOTALI ME DENIME</t>
  </si>
  <si>
    <t>QERDHJA</t>
  </si>
  <si>
    <t>KONVIKTI</t>
  </si>
  <si>
    <t>KULTURA</t>
  </si>
  <si>
    <t>SH.F.Z.REXHA</t>
  </si>
  <si>
    <t>Ekspertiza Kadastrale</t>
  </si>
  <si>
    <t>BUJQESIA</t>
  </si>
  <si>
    <t>TAKSE PER ZGJATJE TE ORARIT TE PUNES</t>
  </si>
  <si>
    <t>QERTIFIKATAT E  LINDJES</t>
  </si>
  <si>
    <t>QERTIFIKTAT E  KUNORIZIMIT</t>
  </si>
  <si>
    <t>QERTIFIKATAT TJERA</t>
  </si>
  <si>
    <t>SHTËPIA SHËNDETIT</t>
  </si>
  <si>
    <t>DENIMET NGA GJYKATA PER DENIME NE TRAFIK</t>
  </si>
  <si>
    <t>TE HYRAT NGA PYJET</t>
  </si>
  <si>
    <t>DONACIONET NGA JASHTE VENDI</t>
  </si>
  <si>
    <t>PARTICIPIME TE KOMUNITETEVE</t>
  </si>
  <si>
    <t xml:space="preserve">SALLA FEHMI AGANI </t>
  </si>
  <si>
    <t>DENIMET NE TRAFIK nga policia</t>
  </si>
  <si>
    <t>TOTALI I DONACIONEVE</t>
  </si>
  <si>
    <t>TOTALI I TE HYRAVE VETANAKE</t>
  </si>
  <si>
    <t>TOTALI I TE HYRAVE BASHKE ME DONACIONE</t>
  </si>
  <si>
    <t>Te hyrat nga parkingjet e rruges</t>
  </si>
  <si>
    <t>Leje per taksi-vijat e autobusave</t>
  </si>
  <si>
    <t>Te hyrat nga tregjet</t>
  </si>
  <si>
    <t>Shitja e makinave</t>
  </si>
  <si>
    <t>Denimet nga inspekcionet-veterina</t>
  </si>
  <si>
    <t>Leje per plotsimin e kushteve sanitaro-teknike</t>
  </si>
  <si>
    <t>Taksa per pije alkoolike</t>
  </si>
  <si>
    <t>Taksa per regjistrimin e automjeteve</t>
  </si>
  <si>
    <t>Qeraja per lokalet e komunes</t>
  </si>
  <si>
    <t>Tatimi mbi pronen</t>
  </si>
  <si>
    <t>Taksa urbanistike te ndryshme</t>
  </si>
  <si>
    <t>Kompenzim per shfrytzimin e hapsires publike</t>
  </si>
  <si>
    <t>Gjobat nga inspektoriati</t>
  </si>
  <si>
    <t>QERTIFIKATAT E VDEKJES</t>
  </si>
  <si>
    <t>TAKSA E VERIFIKIMIT TE DOK TE NDRYSHME</t>
  </si>
  <si>
    <t>SH.M.KADRI KUSARI</t>
  </si>
  <si>
    <t>M.KEPUSKA ( Dren Lluhani )</t>
  </si>
  <si>
    <t>SH.F SELMAN RIZA</t>
  </si>
  <si>
    <t>Gjimnazi H.Dushi</t>
  </si>
  <si>
    <t>SH.M.N.NIXHA</t>
  </si>
  <si>
    <t>SH.M HYSNI ZAJMI</t>
  </si>
  <si>
    <t>KADASTRA</t>
  </si>
  <si>
    <t>Shfrytzimi i prones publike</t>
  </si>
  <si>
    <t>TAKSA ADMINISTRATIVE</t>
  </si>
  <si>
    <t>Te hyrat nga sherbimet Kadastrale</t>
  </si>
  <si>
    <t>INSPEKSIONI</t>
  </si>
  <si>
    <t>URBANIZMI</t>
  </si>
  <si>
    <t>PERSHKRIMI</t>
  </si>
  <si>
    <t>KODET</t>
  </si>
  <si>
    <t>Taksa per Legalizim</t>
  </si>
  <si>
    <t>Raport mujor i të hyrave vetanake Komunale   2018 - 2020</t>
  </si>
  <si>
    <t>SHFMU YLL MORINA</t>
  </si>
  <si>
    <t>TAKSA PER USHTRIM TE VEPRIMTARISE</t>
  </si>
  <si>
    <t>SHTATOR 2018</t>
  </si>
  <si>
    <t>SHTATOR 2020</t>
  </si>
  <si>
    <t xml:space="preserve"> Krahasimi minus 1 vitë</t>
  </si>
  <si>
    <t xml:space="preserve"> Krahasimi minus 2 vitë</t>
  </si>
  <si>
    <t>SHTATOR 2019</t>
  </si>
  <si>
    <t xml:space="preserve">Leje ndertimi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</si>
</sst>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00"/>
    <numFmt numFmtId="173" formatCode="0.0000"/>
    <numFmt numFmtId="174" formatCode="[$-409]dddd\,\ mmmm\ dd\,\ yyyy"/>
    <numFmt numFmtId="175" formatCode="[$-409]h:mm:ss\ AM/PM"/>
    <numFmt numFmtId="176" formatCode="0.00_);\(0.00\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171" fontId="7" fillId="0" borderId="10" xfId="42" applyFont="1" applyBorder="1" applyAlignment="1">
      <alignment horizontal="center" vertical="center" wrapText="1"/>
    </xf>
    <xf numFmtId="171" fontId="7" fillId="34" borderId="10" xfId="42" applyFont="1" applyFill="1" applyBorder="1" applyAlignment="1">
      <alignment horizontal="center" vertical="center" wrapText="1"/>
    </xf>
    <xf numFmtId="171" fontId="6" fillId="35" borderId="10" xfId="4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35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1" fontId="7" fillId="0" borderId="10" xfId="42" applyFont="1" applyFill="1" applyBorder="1" applyAlignment="1">
      <alignment horizontal="center" vertical="center" wrapText="1"/>
    </xf>
    <xf numFmtId="10" fontId="7" fillId="0" borderId="10" xfId="0" applyNumberFormat="1" applyFont="1" applyBorder="1" applyAlignment="1">
      <alignment/>
    </xf>
    <xf numFmtId="10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35" borderId="0" xfId="0" applyFont="1" applyFill="1" applyAlignment="1">
      <alignment/>
    </xf>
    <xf numFmtId="171" fontId="7" fillId="0" borderId="10" xfId="42" applyFont="1" applyBorder="1" applyAlignment="1">
      <alignment horizontal="right" vertical="center" wrapText="1"/>
    </xf>
    <xf numFmtId="171" fontId="6" fillId="35" borderId="10" xfId="42" applyFont="1" applyFill="1" applyBorder="1" applyAlignment="1">
      <alignment horizontal="right" vertical="center" wrapText="1"/>
    </xf>
    <xf numFmtId="171" fontId="7" fillId="0" borderId="10" xfId="42" applyFont="1" applyFill="1" applyBorder="1" applyAlignment="1">
      <alignment horizontal="right" vertical="center" wrapText="1"/>
    </xf>
    <xf numFmtId="4" fontId="6" fillId="35" borderId="10" xfId="42" applyNumberFormat="1" applyFont="1" applyFill="1" applyBorder="1" applyAlignment="1">
      <alignment vertical="center" wrapText="1"/>
    </xf>
    <xf numFmtId="4" fontId="7" fillId="34" borderId="10" xfId="42" applyNumberFormat="1" applyFont="1" applyFill="1" applyBorder="1" applyAlignment="1">
      <alignment vertical="center"/>
    </xf>
    <xf numFmtId="4" fontId="7" fillId="0" borderId="10" xfId="42" applyNumberFormat="1" applyFont="1" applyBorder="1" applyAlignment="1">
      <alignment vertical="center" wrapText="1"/>
    </xf>
    <xf numFmtId="4" fontId="7" fillId="0" borderId="10" xfId="42" applyNumberFormat="1" applyFont="1" applyBorder="1" applyAlignment="1">
      <alignment vertical="center"/>
    </xf>
    <xf numFmtId="4" fontId="7" fillId="0" borderId="10" xfId="42" applyNumberFormat="1" applyFont="1" applyFill="1" applyBorder="1" applyAlignment="1">
      <alignment vertical="center" wrapText="1"/>
    </xf>
    <xf numFmtId="4" fontId="7" fillId="34" borderId="10" xfId="42" applyNumberFormat="1" applyFont="1" applyFill="1" applyBorder="1" applyAlignment="1">
      <alignment vertical="center" wrapText="1"/>
    </xf>
    <xf numFmtId="4" fontId="7" fillId="36" borderId="10" xfId="42" applyNumberFormat="1" applyFont="1" applyFill="1" applyBorder="1" applyAlignment="1">
      <alignment vertical="center" wrapText="1"/>
    </xf>
    <xf numFmtId="4" fontId="7" fillId="0" borderId="0" xfId="42" applyNumberFormat="1" applyFont="1" applyAlignment="1">
      <alignment vertical="center" wrapText="1"/>
    </xf>
    <xf numFmtId="4" fontId="7" fillId="34" borderId="10" xfId="42" applyNumberFormat="1" applyFont="1" applyFill="1" applyBorder="1" applyAlignment="1">
      <alignment horizontal="right"/>
    </xf>
    <xf numFmtId="4" fontId="7" fillId="0" borderId="10" xfId="42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34" borderId="10" xfId="42" applyNumberFormat="1" applyFont="1" applyFill="1" applyBorder="1" applyAlignment="1">
      <alignment/>
    </xf>
    <xf numFmtId="4" fontId="7" fillId="0" borderId="10" xfId="42" applyNumberFormat="1" applyFont="1" applyBorder="1" applyAlignment="1">
      <alignment/>
    </xf>
    <xf numFmtId="39" fontId="7" fillId="34" borderId="10" xfId="42" applyNumberFormat="1" applyFont="1" applyFill="1" applyBorder="1" applyAlignment="1">
      <alignment/>
    </xf>
    <xf numFmtId="39" fontId="6" fillId="35" borderId="10" xfId="42" applyNumberFormat="1" applyFont="1" applyFill="1" applyBorder="1" applyAlignment="1">
      <alignment vertical="center" wrapText="1"/>
    </xf>
    <xf numFmtId="39" fontId="7" fillId="34" borderId="10" xfId="42" applyNumberFormat="1" applyFont="1" applyFill="1" applyBorder="1" applyAlignment="1">
      <alignment/>
    </xf>
    <xf numFmtId="39" fontId="4" fillId="34" borderId="10" xfId="42" applyNumberFormat="1" applyFont="1" applyFill="1" applyBorder="1" applyAlignment="1">
      <alignment horizontal="right" vertical="center" wrapText="1"/>
    </xf>
    <xf numFmtId="171" fontId="4" fillId="34" borderId="10" xfId="42" applyFont="1" applyFill="1" applyBorder="1" applyAlignment="1">
      <alignment horizontal="right" vertical="center" wrapText="1"/>
    </xf>
    <xf numFmtId="4" fontId="7" fillId="0" borderId="10" xfId="42" applyNumberFormat="1" applyFont="1" applyBorder="1" applyAlignment="1">
      <alignment horizontal="right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 wrapText="1"/>
    </xf>
    <xf numFmtId="171" fontId="6" fillId="35" borderId="10" xfId="42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zoomScalePageLayoutView="0" workbookViewId="0" topLeftCell="A16">
      <selection activeCell="A35" sqref="A35:A37"/>
    </sheetView>
  </sheetViews>
  <sheetFormatPr defaultColWidth="9.140625" defaultRowHeight="12.75"/>
  <cols>
    <col min="1" max="1" width="7.140625" style="9" bestFit="1" customWidth="1"/>
    <col min="2" max="2" width="49.00390625" style="9" bestFit="1" customWidth="1"/>
    <col min="3" max="3" width="17.57421875" style="3" bestFit="1" customWidth="1"/>
    <col min="4" max="4" width="17.57421875" style="33" bestFit="1" customWidth="1"/>
    <col min="5" max="5" width="17.57421875" style="30" bestFit="1" customWidth="1"/>
    <col min="6" max="7" width="10.7109375" style="3" bestFit="1" customWidth="1"/>
  </cols>
  <sheetData>
    <row r="1" spans="1:7" ht="14.25">
      <c r="A1" s="50"/>
      <c r="B1" s="50"/>
      <c r="C1" s="50"/>
      <c r="D1" s="50"/>
      <c r="E1" s="50"/>
      <c r="F1" s="50"/>
      <c r="G1" s="50"/>
    </row>
    <row r="2" spans="1:7" ht="15" customHeight="1" thickBot="1">
      <c r="A2" s="51" t="s">
        <v>56</v>
      </c>
      <c r="B2" s="51"/>
      <c r="C2" s="51"/>
      <c r="D2" s="51"/>
      <c r="E2" s="51"/>
      <c r="F2" s="51"/>
      <c r="G2" s="51"/>
    </row>
    <row r="3" spans="1:7" s="2" customFormat="1" ht="14.25" customHeight="1">
      <c r="A3" s="44"/>
      <c r="B3" s="44"/>
      <c r="C3" s="44"/>
      <c r="D3" s="45"/>
      <c r="E3" s="44"/>
      <c r="F3" s="48" t="s">
        <v>61</v>
      </c>
      <c r="G3" s="48" t="s">
        <v>62</v>
      </c>
    </row>
    <row r="4" spans="1:7" s="1" customFormat="1" ht="15" customHeight="1">
      <c r="A4" s="46" t="s">
        <v>54</v>
      </c>
      <c r="B4" s="42" t="s">
        <v>53</v>
      </c>
      <c r="C4" s="47" t="s">
        <v>59</v>
      </c>
      <c r="D4" s="47" t="s">
        <v>63</v>
      </c>
      <c r="E4" s="47" t="s">
        <v>60</v>
      </c>
      <c r="F4" s="49"/>
      <c r="G4" s="49"/>
    </row>
    <row r="5" spans="1:7" s="1" customFormat="1" ht="15" customHeight="1">
      <c r="A5" s="12">
        <v>50009</v>
      </c>
      <c r="B5" s="7" t="s">
        <v>64</v>
      </c>
      <c r="C5" s="4">
        <v>21788.09</v>
      </c>
      <c r="D5" s="31">
        <v>13776.55</v>
      </c>
      <c r="E5" s="24">
        <v>125044</v>
      </c>
      <c r="F5" s="14">
        <f>E5/D5</f>
        <v>9.076583034213936</v>
      </c>
      <c r="G5" s="14">
        <f>E5/C5</f>
        <v>5.739098746149846</v>
      </c>
    </row>
    <row r="6" spans="1:7" s="1" customFormat="1" ht="15" customHeight="1">
      <c r="A6" s="12">
        <v>50011</v>
      </c>
      <c r="B6" s="7" t="s">
        <v>36</v>
      </c>
      <c r="C6" s="4">
        <v>120</v>
      </c>
      <c r="D6" s="31">
        <v>370</v>
      </c>
      <c r="E6" s="24">
        <v>116.5</v>
      </c>
      <c r="F6" s="14">
        <f aca="true" t="shared" si="0" ref="F6:F61">E6/D6</f>
        <v>0.31486486486486487</v>
      </c>
      <c r="G6" s="14">
        <f aca="true" t="shared" si="1" ref="G6:G61">E6/C6</f>
        <v>0.9708333333333333</v>
      </c>
    </row>
    <row r="7" spans="1:7" s="1" customFormat="1" ht="15" customHeight="1">
      <c r="A7" s="12">
        <v>50405</v>
      </c>
      <c r="B7" s="7" t="s">
        <v>37</v>
      </c>
      <c r="C7" s="4">
        <v>2446.3</v>
      </c>
      <c r="D7" s="31">
        <v>525</v>
      </c>
      <c r="E7" s="24">
        <v>206</v>
      </c>
      <c r="F7" s="14">
        <v>0</v>
      </c>
      <c r="G7" s="14">
        <f t="shared" si="1"/>
        <v>0.08420880513428443</v>
      </c>
    </row>
    <row r="8" spans="1:7" s="10" customFormat="1" ht="15" customHeight="1">
      <c r="A8" s="12">
        <v>50408</v>
      </c>
      <c r="B8" s="7" t="s">
        <v>55</v>
      </c>
      <c r="C8" s="4"/>
      <c r="D8" s="32"/>
      <c r="E8" s="25">
        <v>2188.52</v>
      </c>
      <c r="F8" s="14"/>
      <c r="G8" s="14"/>
    </row>
    <row r="9" spans="1:7" s="1" customFormat="1" ht="15" customHeight="1">
      <c r="A9" s="16">
        <v>1</v>
      </c>
      <c r="B9" s="43" t="s">
        <v>52</v>
      </c>
      <c r="C9" s="6">
        <f>SUM(C5:C8)</f>
        <v>24354.39</v>
      </c>
      <c r="D9" s="21">
        <f>SUM(D5:D8)</f>
        <v>14671.55</v>
      </c>
      <c r="E9" s="23">
        <f>SUM(E5:E8)</f>
        <v>127555.02</v>
      </c>
      <c r="F9" s="15">
        <f t="shared" si="0"/>
        <v>8.694038462193838</v>
      </c>
      <c r="G9" s="15">
        <f t="shared" si="1"/>
        <v>5.237454931123301</v>
      </c>
    </row>
    <row r="10" spans="1:7" s="1" customFormat="1" ht="15" customHeight="1">
      <c r="A10" s="12">
        <v>50405</v>
      </c>
      <c r="B10" s="7" t="s">
        <v>48</v>
      </c>
      <c r="C10" s="4"/>
      <c r="D10" s="4"/>
      <c r="E10" s="25"/>
      <c r="F10" s="14">
        <v>0</v>
      </c>
      <c r="G10" s="14">
        <v>0</v>
      </c>
    </row>
    <row r="11" spans="1:7" s="1" customFormat="1" ht="15" customHeight="1">
      <c r="A11" s="12">
        <v>50008</v>
      </c>
      <c r="B11" s="7" t="s">
        <v>26</v>
      </c>
      <c r="C11" s="4"/>
      <c r="D11" s="4"/>
      <c r="E11" s="25"/>
      <c r="F11" s="14">
        <v>0</v>
      </c>
      <c r="G11" s="14">
        <v>0</v>
      </c>
    </row>
    <row r="12" spans="1:7" s="1" customFormat="1" ht="15" customHeight="1">
      <c r="A12" s="12">
        <v>50005</v>
      </c>
      <c r="B12" s="7" t="s">
        <v>27</v>
      </c>
      <c r="C12" s="4">
        <v>970</v>
      </c>
      <c r="D12" s="34">
        <v>620</v>
      </c>
      <c r="E12" s="24">
        <v>380</v>
      </c>
      <c r="F12" s="14">
        <f t="shared" si="0"/>
        <v>0.6129032258064516</v>
      </c>
      <c r="G12" s="14">
        <f t="shared" si="1"/>
        <v>0.3917525773195876</v>
      </c>
    </row>
    <row r="13" spans="1:7" s="1" customFormat="1" ht="15" customHeight="1">
      <c r="A13" s="12">
        <v>50406</v>
      </c>
      <c r="B13" s="7" t="s">
        <v>28</v>
      </c>
      <c r="C13" s="4">
        <v>58071</v>
      </c>
      <c r="D13" s="34">
        <v>886</v>
      </c>
      <c r="E13" s="24">
        <v>3736</v>
      </c>
      <c r="F13" s="14">
        <f t="shared" si="0"/>
        <v>4.216704288939052</v>
      </c>
      <c r="G13" s="14">
        <f t="shared" si="1"/>
        <v>0.06433503814296293</v>
      </c>
    </row>
    <row r="14" spans="1:7" s="10" customFormat="1" ht="15" customHeight="1">
      <c r="A14" s="12">
        <v>50401</v>
      </c>
      <c r="B14" s="7" t="s">
        <v>29</v>
      </c>
      <c r="C14" s="4">
        <v>0</v>
      </c>
      <c r="D14" s="41"/>
      <c r="E14" s="25"/>
      <c r="F14" s="14">
        <v>0</v>
      </c>
      <c r="G14" s="14">
        <v>0</v>
      </c>
    </row>
    <row r="15" spans="1:7" s="1" customFormat="1" ht="15" customHeight="1">
      <c r="A15" s="16">
        <v>2</v>
      </c>
      <c r="B15" s="43" t="s">
        <v>1</v>
      </c>
      <c r="C15" s="6">
        <f>C10+C11+C12+C13+C14</f>
        <v>59041</v>
      </c>
      <c r="D15" s="21">
        <f>D10+D11+D12+D13+D14</f>
        <v>1506</v>
      </c>
      <c r="E15" s="23">
        <f>E10+E11+E12+E13+E14</f>
        <v>4116</v>
      </c>
      <c r="F15" s="15">
        <f t="shared" si="0"/>
        <v>2.733067729083665</v>
      </c>
      <c r="G15" s="15">
        <f t="shared" si="1"/>
        <v>0.06971426635727715</v>
      </c>
    </row>
    <row r="16" spans="1:7" s="1" customFormat="1" ht="15" customHeight="1">
      <c r="A16" s="12">
        <v>50505</v>
      </c>
      <c r="B16" s="7" t="s">
        <v>30</v>
      </c>
      <c r="C16" s="4"/>
      <c r="D16" s="32"/>
      <c r="E16" s="26"/>
      <c r="F16" s="14">
        <v>0</v>
      </c>
      <c r="G16" s="14">
        <v>0</v>
      </c>
    </row>
    <row r="17" spans="1:7" s="1" customFormat="1" ht="15" customHeight="1">
      <c r="A17" s="12">
        <v>50507</v>
      </c>
      <c r="B17" s="7" t="s">
        <v>31</v>
      </c>
      <c r="C17" s="4">
        <v>2771.05</v>
      </c>
      <c r="D17" s="35">
        <v>8821.55</v>
      </c>
      <c r="E17" s="26">
        <v>3324.19</v>
      </c>
      <c r="F17" s="14">
        <f t="shared" si="0"/>
        <v>0.3768260679812505</v>
      </c>
      <c r="G17" s="14">
        <f t="shared" si="1"/>
        <v>1.1996138647804984</v>
      </c>
    </row>
    <row r="18" spans="1:7" s="1" customFormat="1" ht="15" customHeight="1">
      <c r="A18" s="12">
        <v>50104</v>
      </c>
      <c r="B18" s="7" t="s">
        <v>38</v>
      </c>
      <c r="C18" s="4">
        <v>263.6</v>
      </c>
      <c r="D18" s="35">
        <v>1750</v>
      </c>
      <c r="E18" s="26">
        <v>1555</v>
      </c>
      <c r="F18" s="14">
        <v>0</v>
      </c>
      <c r="G18" s="14">
        <v>0</v>
      </c>
    </row>
    <row r="19" spans="1:7" s="10" customFormat="1" ht="15" customHeight="1">
      <c r="A19" s="12">
        <v>50211</v>
      </c>
      <c r="B19" s="7" t="s">
        <v>32</v>
      </c>
      <c r="C19" s="4">
        <v>3900</v>
      </c>
      <c r="D19" s="35">
        <v>1670</v>
      </c>
      <c r="E19" s="26">
        <v>100</v>
      </c>
      <c r="F19" s="14">
        <f t="shared" si="0"/>
        <v>0.059880239520958084</v>
      </c>
      <c r="G19" s="14">
        <f t="shared" si="1"/>
        <v>0.02564102564102564</v>
      </c>
    </row>
    <row r="20" spans="1:7" s="10" customFormat="1" ht="15" customHeight="1">
      <c r="A20" s="16">
        <v>3</v>
      </c>
      <c r="B20" s="43" t="s">
        <v>51</v>
      </c>
      <c r="C20" s="6">
        <f>C16+C17+C18+C19</f>
        <v>6934.65</v>
      </c>
      <c r="D20" s="21">
        <f>D16+D17+D18+D19</f>
        <v>12241.55</v>
      </c>
      <c r="E20" s="23">
        <f>E16+E17+E18+E19</f>
        <v>4979.1900000000005</v>
      </c>
      <c r="F20" s="15">
        <f t="shared" si="0"/>
        <v>0.40674506087872864</v>
      </c>
      <c r="G20" s="15">
        <f t="shared" si="1"/>
        <v>0.7180160498366898</v>
      </c>
    </row>
    <row r="21" spans="1:7" s="18" customFormat="1" ht="15" customHeight="1">
      <c r="A21" s="17">
        <v>50012</v>
      </c>
      <c r="B21" s="43" t="s">
        <v>11</v>
      </c>
      <c r="C21" s="6">
        <v>750</v>
      </c>
      <c r="D21" s="21">
        <v>1051</v>
      </c>
      <c r="E21" s="23">
        <v>270</v>
      </c>
      <c r="F21" s="15">
        <f t="shared" si="0"/>
        <v>0.25689819219790677</v>
      </c>
      <c r="G21" s="15">
        <v>0</v>
      </c>
    </row>
    <row r="22" spans="1:7" s="18" customFormat="1" ht="15" customHeight="1">
      <c r="A22" s="11">
        <v>50504</v>
      </c>
      <c r="B22" s="12" t="s">
        <v>50</v>
      </c>
      <c r="C22" s="13">
        <v>13062.5</v>
      </c>
      <c r="D22" s="22">
        <v>14332</v>
      </c>
      <c r="E22" s="27">
        <v>9774</v>
      </c>
      <c r="F22" s="14">
        <f t="shared" si="0"/>
        <v>0.6819704158526374</v>
      </c>
      <c r="G22" s="14">
        <f t="shared" si="1"/>
        <v>0.7482488038277512</v>
      </c>
    </row>
    <row r="23" spans="1:7" s="1" customFormat="1" ht="15" customHeight="1">
      <c r="A23" s="12">
        <v>50503</v>
      </c>
      <c r="B23" s="12" t="s">
        <v>10</v>
      </c>
      <c r="C23" s="13"/>
      <c r="D23" s="13"/>
      <c r="E23" s="27"/>
      <c r="F23" s="14">
        <v>0</v>
      </c>
      <c r="G23" s="14">
        <v>0</v>
      </c>
    </row>
    <row r="24" spans="1:7" s="1" customFormat="1" ht="15" customHeight="1">
      <c r="A24" s="43">
        <v>5</v>
      </c>
      <c r="B24" s="43" t="s">
        <v>47</v>
      </c>
      <c r="C24" s="21">
        <f>SUM(C22:C23)</f>
        <v>13062.5</v>
      </c>
      <c r="D24" s="21">
        <f>SUM(D22:D23)</f>
        <v>14332</v>
      </c>
      <c r="E24" s="23">
        <f>SUM(E22:E23)</f>
        <v>9774</v>
      </c>
      <c r="F24" s="15">
        <f t="shared" si="0"/>
        <v>0.6819704158526374</v>
      </c>
      <c r="G24" s="15">
        <f t="shared" si="1"/>
        <v>0.7482488038277512</v>
      </c>
    </row>
    <row r="25" spans="1:7" s="1" customFormat="1" ht="15" customHeight="1">
      <c r="A25" s="12">
        <v>50029</v>
      </c>
      <c r="B25" s="7" t="s">
        <v>58</v>
      </c>
      <c r="C25" s="4">
        <v>5538</v>
      </c>
      <c r="D25" s="22">
        <v>4927</v>
      </c>
      <c r="E25" s="25">
        <v>1588</v>
      </c>
      <c r="F25" s="14">
        <f t="shared" si="0"/>
        <v>0.32230566267505584</v>
      </c>
      <c r="G25" s="14">
        <f t="shared" si="1"/>
        <v>0.28674611773203323</v>
      </c>
    </row>
    <row r="26" spans="1:7" s="10" customFormat="1" ht="15" customHeight="1">
      <c r="A26" s="12">
        <v>50221</v>
      </c>
      <c r="B26" s="7" t="s">
        <v>12</v>
      </c>
      <c r="C26" s="4">
        <v>240</v>
      </c>
      <c r="D26" s="20">
        <v>200</v>
      </c>
      <c r="E26" s="25"/>
      <c r="F26" s="14">
        <v>0</v>
      </c>
      <c r="G26" s="14">
        <v>0</v>
      </c>
    </row>
    <row r="27" spans="1:7" s="1" customFormat="1" ht="15" customHeight="1">
      <c r="A27" s="16">
        <v>6</v>
      </c>
      <c r="B27" s="43" t="s">
        <v>2</v>
      </c>
      <c r="C27" s="6">
        <f>C25+C26</f>
        <v>5778</v>
      </c>
      <c r="D27" s="21">
        <f>D25+D26</f>
        <v>5127</v>
      </c>
      <c r="E27" s="23">
        <f>E25+E26</f>
        <v>1588</v>
      </c>
      <c r="F27" s="15">
        <f t="shared" si="0"/>
        <v>0.3097327872049932</v>
      </c>
      <c r="G27" s="15">
        <f t="shared" si="1"/>
        <v>0.2748355832467982</v>
      </c>
    </row>
    <row r="28" spans="1:7" s="1" customFormat="1" ht="15" customHeight="1">
      <c r="A28" s="12">
        <v>50019</v>
      </c>
      <c r="B28" s="7" t="s">
        <v>49</v>
      </c>
      <c r="C28" s="4">
        <v>0</v>
      </c>
      <c r="D28" s="4"/>
      <c r="E28" s="25"/>
      <c r="F28" s="14">
        <v>0</v>
      </c>
      <c r="G28" s="14">
        <v>0</v>
      </c>
    </row>
    <row r="29" spans="1:7" s="1" customFormat="1" ht="15" customHeight="1">
      <c r="A29" s="12">
        <v>50013</v>
      </c>
      <c r="B29" s="7" t="s">
        <v>13</v>
      </c>
      <c r="C29" s="4">
        <v>8426</v>
      </c>
      <c r="D29" s="36">
        <v>8485</v>
      </c>
      <c r="E29" s="24">
        <v>6117</v>
      </c>
      <c r="F29" s="14">
        <f t="shared" si="0"/>
        <v>0.7209192692987625</v>
      </c>
      <c r="G29" s="14">
        <f t="shared" si="1"/>
        <v>0.7259672442440066</v>
      </c>
    </row>
    <row r="30" spans="1:7" s="1" customFormat="1" ht="15" customHeight="1">
      <c r="A30" s="12">
        <v>50014</v>
      </c>
      <c r="B30" s="7" t="s">
        <v>14</v>
      </c>
      <c r="C30" s="4">
        <v>1065</v>
      </c>
      <c r="D30" s="36">
        <v>1421</v>
      </c>
      <c r="E30" s="24">
        <v>1141</v>
      </c>
      <c r="F30" s="14">
        <f t="shared" si="0"/>
        <v>0.8029556650246306</v>
      </c>
      <c r="G30" s="14">
        <f t="shared" si="1"/>
        <v>1.071361502347418</v>
      </c>
    </row>
    <row r="31" spans="1:7" s="1" customFormat="1" ht="15" customHeight="1">
      <c r="A31" s="12">
        <v>50015</v>
      </c>
      <c r="B31" s="7" t="s">
        <v>39</v>
      </c>
      <c r="C31" s="4">
        <v>152</v>
      </c>
      <c r="D31" s="36">
        <v>182</v>
      </c>
      <c r="E31" s="24">
        <v>126</v>
      </c>
      <c r="F31" s="14">
        <f t="shared" si="0"/>
        <v>0.6923076923076923</v>
      </c>
      <c r="G31" s="14">
        <f t="shared" si="1"/>
        <v>0.8289473684210527</v>
      </c>
    </row>
    <row r="32" spans="1:7" s="1" customFormat="1" ht="15" customHeight="1">
      <c r="A32" s="12">
        <v>50016</v>
      </c>
      <c r="B32" s="7" t="s">
        <v>15</v>
      </c>
      <c r="C32" s="4">
        <v>613</v>
      </c>
      <c r="D32" s="36">
        <v>531</v>
      </c>
      <c r="E32" s="24">
        <v>518</v>
      </c>
      <c r="F32" s="14">
        <f t="shared" si="0"/>
        <v>0.975517890772128</v>
      </c>
      <c r="G32" s="14">
        <f t="shared" si="1"/>
        <v>0.8450244698205547</v>
      </c>
    </row>
    <row r="33" spans="1:7" s="10" customFormat="1" ht="15" customHeight="1">
      <c r="A33" s="12">
        <v>50017</v>
      </c>
      <c r="B33" s="7" t="s">
        <v>40</v>
      </c>
      <c r="C33" s="4">
        <v>1825.5</v>
      </c>
      <c r="D33" s="36">
        <v>1284.5</v>
      </c>
      <c r="E33" s="24">
        <v>617</v>
      </c>
      <c r="F33" s="14">
        <f t="shared" si="0"/>
        <v>0.4803425457376411</v>
      </c>
      <c r="G33" s="14">
        <f t="shared" si="1"/>
        <v>0.33798959189263217</v>
      </c>
    </row>
    <row r="34" spans="1:7" s="1" customFormat="1" ht="15" customHeight="1">
      <c r="A34" s="16">
        <v>7</v>
      </c>
      <c r="B34" s="43" t="s">
        <v>3</v>
      </c>
      <c r="C34" s="6">
        <f>C28+C29+C30+C31+C32+C33</f>
        <v>12081.5</v>
      </c>
      <c r="D34" s="37">
        <f>D28+D29+D30+D31+D32+D33</f>
        <v>11903.5</v>
      </c>
      <c r="E34" s="23">
        <f>E28+E29+E30+E31+E32+E33</f>
        <v>8519</v>
      </c>
      <c r="F34" s="15">
        <f t="shared" si="0"/>
        <v>0.715671861217289</v>
      </c>
      <c r="G34" s="15">
        <f t="shared" si="1"/>
        <v>0.7051276745437238</v>
      </c>
    </row>
    <row r="35" spans="1:7" s="1" customFormat="1" ht="15" customHeight="1">
      <c r="A35" s="12">
        <v>50001</v>
      </c>
      <c r="B35" s="7" t="s">
        <v>33</v>
      </c>
      <c r="C35" s="4">
        <v>13756.4</v>
      </c>
      <c r="D35" s="38">
        <v>15174.8</v>
      </c>
      <c r="E35" s="25">
        <v>18258.56</v>
      </c>
      <c r="F35" s="14">
        <f t="shared" si="0"/>
        <v>1.2032158578696261</v>
      </c>
      <c r="G35" s="14">
        <f t="shared" si="1"/>
        <v>1.3272774853886193</v>
      </c>
    </row>
    <row r="36" spans="1:7" s="1" customFormat="1" ht="15" customHeight="1">
      <c r="A36" s="12">
        <v>50408</v>
      </c>
      <c r="B36" s="7" t="s">
        <v>34</v>
      </c>
      <c r="C36" s="4">
        <v>0</v>
      </c>
      <c r="D36" s="38"/>
      <c r="E36" s="25">
        <v>4118.64</v>
      </c>
      <c r="F36" s="14" t="e">
        <f t="shared" si="0"/>
        <v>#DIV/0!</v>
      </c>
      <c r="G36" s="14">
        <v>0</v>
      </c>
    </row>
    <row r="37" spans="1:7" s="10" customFormat="1" ht="15" customHeight="1">
      <c r="A37" s="12">
        <v>40110</v>
      </c>
      <c r="B37" s="7" t="s">
        <v>35</v>
      </c>
      <c r="C37" s="4">
        <v>73224.83</v>
      </c>
      <c r="D37" s="38">
        <v>153175.34</v>
      </c>
      <c r="E37" s="25">
        <v>129931.57</v>
      </c>
      <c r="F37" s="14">
        <f t="shared" si="0"/>
        <v>0.8482538377260987</v>
      </c>
      <c r="G37" s="14">
        <f t="shared" si="1"/>
        <v>1.7744195514008023</v>
      </c>
    </row>
    <row r="38" spans="1:7" s="1" customFormat="1" ht="15" customHeight="1">
      <c r="A38" s="16">
        <v>8</v>
      </c>
      <c r="B38" s="43" t="s">
        <v>4</v>
      </c>
      <c r="C38" s="6">
        <f>C35+C36+C37</f>
        <v>86981.23</v>
      </c>
      <c r="D38" s="21">
        <f>D35+D36+D37</f>
        <v>168350.13999999998</v>
      </c>
      <c r="E38" s="23">
        <f>E35+E36+E37</f>
        <v>152308.77000000002</v>
      </c>
      <c r="F38" s="15">
        <f t="shared" si="0"/>
        <v>0.9047142461538793</v>
      </c>
      <c r="G38" s="15">
        <f t="shared" si="1"/>
        <v>1.751053301959515</v>
      </c>
    </row>
    <row r="39" spans="1:7" s="1" customFormat="1" ht="15" customHeight="1">
      <c r="A39" s="8">
        <v>50409</v>
      </c>
      <c r="B39" s="8" t="s">
        <v>6</v>
      </c>
      <c r="C39" s="5">
        <v>9508.5</v>
      </c>
      <c r="D39" s="39">
        <v>13155</v>
      </c>
      <c r="E39" s="28">
        <v>190</v>
      </c>
      <c r="F39" s="14">
        <f t="shared" si="0"/>
        <v>0.01444317749904979</v>
      </c>
      <c r="G39" s="14">
        <f t="shared" si="1"/>
        <v>0.01998212125992533</v>
      </c>
    </row>
    <row r="40" spans="1:7" s="1" customFormat="1" ht="15" customHeight="1">
      <c r="A40" s="8">
        <v>50409</v>
      </c>
      <c r="B40" s="8" t="s">
        <v>7</v>
      </c>
      <c r="C40" s="5">
        <v>0</v>
      </c>
      <c r="D40" s="39">
        <v>7560</v>
      </c>
      <c r="E40" s="28"/>
      <c r="F40" s="14">
        <v>0</v>
      </c>
      <c r="G40" s="14" t="e">
        <f t="shared" si="1"/>
        <v>#DIV/0!</v>
      </c>
    </row>
    <row r="41" spans="1:7" s="1" customFormat="1" ht="15" customHeight="1">
      <c r="A41" s="8">
        <v>50409</v>
      </c>
      <c r="B41" s="8" t="s">
        <v>46</v>
      </c>
      <c r="C41" s="5"/>
      <c r="D41" s="5"/>
      <c r="E41" s="28"/>
      <c r="F41" s="14" t="e">
        <f t="shared" si="0"/>
        <v>#DIV/0!</v>
      </c>
      <c r="G41" s="14">
        <v>0</v>
      </c>
    </row>
    <row r="42" spans="1:7" s="1" customFormat="1" ht="15" customHeight="1">
      <c r="A42" s="8">
        <v>50409</v>
      </c>
      <c r="B42" s="8" t="s">
        <v>9</v>
      </c>
      <c r="C42" s="5">
        <v>351</v>
      </c>
      <c r="D42" s="5">
        <v>0</v>
      </c>
      <c r="E42" s="5"/>
      <c r="F42" s="14" t="e">
        <f t="shared" si="0"/>
        <v>#DIV/0!</v>
      </c>
      <c r="G42" s="14">
        <v>0</v>
      </c>
    </row>
    <row r="43" spans="1:7" s="1" customFormat="1" ht="15" customHeight="1">
      <c r="A43" s="8">
        <v>50409</v>
      </c>
      <c r="B43" s="8" t="s">
        <v>41</v>
      </c>
      <c r="C43" s="5">
        <v>0</v>
      </c>
      <c r="D43" s="39"/>
      <c r="E43" s="28"/>
      <c r="F43" s="14">
        <v>0</v>
      </c>
      <c r="G43" s="14">
        <v>0</v>
      </c>
    </row>
    <row r="44" spans="1:7" s="1" customFormat="1" ht="15" customHeight="1">
      <c r="A44" s="8">
        <v>50409</v>
      </c>
      <c r="B44" s="8" t="s">
        <v>42</v>
      </c>
      <c r="C44" s="5">
        <v>0</v>
      </c>
      <c r="D44" s="39"/>
      <c r="E44" s="28"/>
      <c r="F44" s="14" t="e">
        <f t="shared" si="0"/>
        <v>#DIV/0!</v>
      </c>
      <c r="G44" s="14" t="e">
        <f t="shared" si="1"/>
        <v>#DIV/0!</v>
      </c>
    </row>
    <row r="45" spans="1:7" s="1" customFormat="1" ht="15" customHeight="1">
      <c r="A45" s="8">
        <v>50409</v>
      </c>
      <c r="B45" s="8" t="s">
        <v>21</v>
      </c>
      <c r="C45" s="5">
        <v>174</v>
      </c>
      <c r="D45" s="39"/>
      <c r="E45" s="28"/>
      <c r="F45" s="14" t="e">
        <f t="shared" si="0"/>
        <v>#DIV/0!</v>
      </c>
      <c r="G45" s="14">
        <f t="shared" si="1"/>
        <v>0</v>
      </c>
    </row>
    <row r="46" spans="1:7" s="1" customFormat="1" ht="15" customHeight="1">
      <c r="A46" s="8">
        <v>50409</v>
      </c>
      <c r="B46" s="8" t="s">
        <v>57</v>
      </c>
      <c r="C46" s="5"/>
      <c r="D46" s="5"/>
      <c r="E46" s="29"/>
      <c r="F46" s="14" t="e">
        <f t="shared" si="0"/>
        <v>#DIV/0!</v>
      </c>
      <c r="G46" s="14" t="e">
        <f t="shared" si="1"/>
        <v>#DIV/0!</v>
      </c>
    </row>
    <row r="47" spans="1:7" s="1" customFormat="1" ht="15" customHeight="1">
      <c r="A47" s="8">
        <v>50409</v>
      </c>
      <c r="B47" s="8" t="s">
        <v>44</v>
      </c>
      <c r="C47" s="5"/>
      <c r="D47" s="40"/>
      <c r="E47" s="28"/>
      <c r="F47" s="14" t="e">
        <f t="shared" si="0"/>
        <v>#DIV/0!</v>
      </c>
      <c r="G47" s="14" t="e">
        <f t="shared" si="1"/>
        <v>#DIV/0!</v>
      </c>
    </row>
    <row r="48" spans="1:7" s="1" customFormat="1" ht="15" customHeight="1">
      <c r="A48" s="8">
        <v>50409</v>
      </c>
      <c r="B48" s="8" t="s">
        <v>45</v>
      </c>
      <c r="C48" s="5">
        <v>350</v>
      </c>
      <c r="D48" s="39">
        <v>100</v>
      </c>
      <c r="E48" s="28"/>
      <c r="F48" s="14">
        <f t="shared" si="0"/>
        <v>0</v>
      </c>
      <c r="G48" s="14">
        <v>0</v>
      </c>
    </row>
    <row r="49" spans="1:7" s="10" customFormat="1" ht="15" customHeight="1">
      <c r="A49" s="8">
        <v>50409</v>
      </c>
      <c r="B49" s="8" t="s">
        <v>43</v>
      </c>
      <c r="C49" s="5">
        <v>0</v>
      </c>
      <c r="D49" s="39"/>
      <c r="E49" s="28"/>
      <c r="F49" s="14">
        <v>0</v>
      </c>
      <c r="G49" s="14">
        <v>0</v>
      </c>
    </row>
    <row r="50" spans="1:7" s="10" customFormat="1" ht="15" customHeight="1">
      <c r="A50" s="16">
        <v>9</v>
      </c>
      <c r="B50" s="16" t="s">
        <v>0</v>
      </c>
      <c r="C50" s="6">
        <f>C39+C40+C41+C42+C43+C44+C45+C46+C47+C48+C49</f>
        <v>10383.5</v>
      </c>
      <c r="D50" s="21">
        <f>D39+D40+D41+D42+D43+D44+D45+D46+D47+D48+D49</f>
        <v>20815</v>
      </c>
      <c r="E50" s="23">
        <f>E39+E40+E41+E42+E43+E44+E45+E46+E47+E48+E49</f>
        <v>190</v>
      </c>
      <c r="F50" s="15">
        <f t="shared" si="0"/>
        <v>0.009128032668748499</v>
      </c>
      <c r="G50" s="15">
        <f t="shared" si="1"/>
        <v>0.018298261665141813</v>
      </c>
    </row>
    <row r="51" spans="1:7" s="10" customFormat="1" ht="15" customHeight="1">
      <c r="A51" s="16">
        <v>10</v>
      </c>
      <c r="B51" s="16" t="s">
        <v>8</v>
      </c>
      <c r="C51" s="6">
        <v>773</v>
      </c>
      <c r="D51" s="21">
        <v>1259</v>
      </c>
      <c r="E51" s="23">
        <v>200</v>
      </c>
      <c r="F51" s="15">
        <f t="shared" si="0"/>
        <v>0.15885623510722796</v>
      </c>
      <c r="G51" s="15">
        <f t="shared" si="1"/>
        <v>0.258732212160414</v>
      </c>
    </row>
    <row r="52" spans="1:7" s="19" customFormat="1" ht="15" customHeight="1">
      <c r="A52" s="16">
        <v>11</v>
      </c>
      <c r="B52" s="16" t="s">
        <v>16</v>
      </c>
      <c r="C52" s="6">
        <v>5523.5</v>
      </c>
      <c r="D52" s="21">
        <v>8410.6</v>
      </c>
      <c r="E52" s="23">
        <v>5668.6</v>
      </c>
      <c r="F52" s="15">
        <f t="shared" si="0"/>
        <v>0.6739828311892136</v>
      </c>
      <c r="G52" s="15">
        <f t="shared" si="1"/>
        <v>1.0262695754503486</v>
      </c>
    </row>
    <row r="53" spans="1:7" s="1" customFormat="1" ht="15" customHeight="1">
      <c r="A53" s="52" t="s">
        <v>24</v>
      </c>
      <c r="B53" s="53"/>
      <c r="C53" s="6">
        <f>C9+C15+C20+C21+C22+C23+C27+C34+C38+C50+C51+C52</f>
        <v>225663.27</v>
      </c>
      <c r="D53" s="6">
        <f>D9+D15+D20+D21+D22+D23+D27+D34+D38+D50+D51+D52</f>
        <v>259667.34</v>
      </c>
      <c r="E53" s="23">
        <f>E9+E15+E20+E21+E22+E23+E27+E34+E38+E50+E51+E52</f>
        <v>315168.58</v>
      </c>
      <c r="F53" s="15">
        <f t="shared" si="0"/>
        <v>1.2137397795194422</v>
      </c>
      <c r="G53" s="15">
        <f t="shared" si="1"/>
        <v>1.3966321590571653</v>
      </c>
    </row>
    <row r="54" spans="1:7" s="1" customFormat="1" ht="15" customHeight="1">
      <c r="A54" s="54" t="s">
        <v>22</v>
      </c>
      <c r="B54" s="54"/>
      <c r="C54" s="13">
        <v>44486</v>
      </c>
      <c r="D54" s="13">
        <v>48661</v>
      </c>
      <c r="E54" s="27">
        <v>37333.5</v>
      </c>
      <c r="F54" s="14">
        <f t="shared" si="0"/>
        <v>0.7672160457039519</v>
      </c>
      <c r="G54" s="14">
        <f t="shared" si="1"/>
        <v>0.8392190801600503</v>
      </c>
    </row>
    <row r="55" spans="1:7" s="1" customFormat="1" ht="15" customHeight="1">
      <c r="A55" s="54" t="s">
        <v>17</v>
      </c>
      <c r="B55" s="54"/>
      <c r="C55" s="13">
        <v>27220</v>
      </c>
      <c r="D55" s="13">
        <v>1640</v>
      </c>
      <c r="E55" s="27">
        <v>3730</v>
      </c>
      <c r="F55" s="14">
        <v>0</v>
      </c>
      <c r="G55" s="14">
        <v>0</v>
      </c>
    </row>
    <row r="56" spans="1:7" s="19" customFormat="1" ht="15" customHeight="1">
      <c r="A56" s="54" t="s">
        <v>18</v>
      </c>
      <c r="B56" s="54"/>
      <c r="C56" s="13"/>
      <c r="D56" s="13">
        <v>0</v>
      </c>
      <c r="E56" s="27"/>
      <c r="F56" s="14">
        <v>0</v>
      </c>
      <c r="G56" s="14">
        <v>0</v>
      </c>
    </row>
    <row r="57" spans="1:7" s="1" customFormat="1" ht="15" customHeight="1">
      <c r="A57" s="52" t="s">
        <v>5</v>
      </c>
      <c r="B57" s="53"/>
      <c r="C57" s="6">
        <f>C53+C54+C55+C56</f>
        <v>297369.27</v>
      </c>
      <c r="D57" s="6">
        <f>D53+D54+D55+D56</f>
        <v>309968.33999999997</v>
      </c>
      <c r="E57" s="23">
        <f>E53+E54+E55+E56</f>
        <v>356232.08</v>
      </c>
      <c r="F57" s="15">
        <f>E57/D57</f>
        <v>1.149253114043841</v>
      </c>
      <c r="G57" s="15">
        <f>E57/C57</f>
        <v>1.1979451676361852</v>
      </c>
    </row>
    <row r="58" spans="1:7" s="1" customFormat="1" ht="15" customHeight="1">
      <c r="A58" s="56" t="s">
        <v>19</v>
      </c>
      <c r="B58" s="56"/>
      <c r="C58" s="4">
        <v>885.72</v>
      </c>
      <c r="D58" s="4"/>
      <c r="E58" s="25"/>
      <c r="F58" s="14">
        <v>0</v>
      </c>
      <c r="G58" s="14">
        <f t="shared" si="1"/>
        <v>0</v>
      </c>
    </row>
    <row r="59" spans="1:7" s="10" customFormat="1" ht="15" customHeight="1">
      <c r="A59" s="56" t="s">
        <v>20</v>
      </c>
      <c r="B59" s="56"/>
      <c r="C59" s="4"/>
      <c r="D59" s="4"/>
      <c r="E59" s="25"/>
      <c r="F59" s="14">
        <v>0</v>
      </c>
      <c r="G59" s="14">
        <v>0</v>
      </c>
    </row>
    <row r="60" spans="1:7" s="19" customFormat="1" ht="15" customHeight="1">
      <c r="A60" s="52" t="s">
        <v>23</v>
      </c>
      <c r="B60" s="53"/>
      <c r="C60" s="6">
        <f>C58+C59</f>
        <v>885.72</v>
      </c>
      <c r="D60" s="6">
        <f>D58+D59</f>
        <v>0</v>
      </c>
      <c r="E60" s="6">
        <f>E58+E59</f>
        <v>0</v>
      </c>
      <c r="F60" s="15">
        <v>0</v>
      </c>
      <c r="G60" s="15">
        <f t="shared" si="1"/>
        <v>0</v>
      </c>
    </row>
    <row r="61" spans="1:7" ht="14.25">
      <c r="A61" s="55" t="s">
        <v>25</v>
      </c>
      <c r="B61" s="55"/>
      <c r="C61" s="6">
        <f>C57+C60</f>
        <v>298254.99</v>
      </c>
      <c r="D61" s="6">
        <f>D57+D60</f>
        <v>309968.33999999997</v>
      </c>
      <c r="E61" s="6">
        <f>E57+E60</f>
        <v>356232.08</v>
      </c>
      <c r="F61" s="15">
        <f t="shared" si="0"/>
        <v>1.149253114043841</v>
      </c>
      <c r="G61" s="15">
        <f t="shared" si="1"/>
        <v>1.194387661376596</v>
      </c>
    </row>
  </sheetData>
  <sheetProtection/>
  <mergeCells count="13">
    <mergeCell ref="A61:B61"/>
    <mergeCell ref="A55:B55"/>
    <mergeCell ref="A56:B56"/>
    <mergeCell ref="A57:B57"/>
    <mergeCell ref="A58:B58"/>
    <mergeCell ref="A59:B59"/>
    <mergeCell ref="A60:B60"/>
    <mergeCell ref="F3:F4"/>
    <mergeCell ref="A1:G1"/>
    <mergeCell ref="A2:G2"/>
    <mergeCell ref="A53:B53"/>
    <mergeCell ref="A54:B54"/>
    <mergeCell ref="G3:G4"/>
  </mergeCells>
  <printOptions/>
  <pageMargins left="0" right="0" top="0" bottom="0" header="0" footer="0"/>
  <pageSetup horizontalDpi="600" verticalDpi="600" orientation="portrait" paperSize="9" scale="78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elvane</dc:creator>
  <cp:keywords/>
  <dc:description/>
  <cp:lastModifiedBy>Gani Rama</cp:lastModifiedBy>
  <cp:lastPrinted>2019-08-02T09:19:12Z</cp:lastPrinted>
  <dcterms:created xsi:type="dcterms:W3CDTF">2004-11-04T09:40:29Z</dcterms:created>
  <dcterms:modified xsi:type="dcterms:W3CDTF">2020-12-28T14:06:07Z</dcterms:modified>
  <cp:category/>
  <cp:version/>
  <cp:contentType/>
  <cp:contentStatus/>
</cp:coreProperties>
</file>