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PENZIMET MUJORE NË ANALITIK" sheetId="1" r:id="rId1"/>
    <sheet name="TE HYRAT MUJORE NË ANALITIK" sheetId="2" r:id="rId2"/>
  </sheets>
  <definedNames>
    <definedName name="_xlnm.Print_Area" localSheetId="0">'SHPENZIMET MUJORE NË ANALITIK'!$A$1:$E$42</definedName>
  </definedNames>
  <calcPr fullCalcOnLoad="1"/>
</workbook>
</file>

<file path=xl/sharedStrings.xml><?xml version="1.0" encoding="utf-8"?>
<sst xmlns="http://schemas.openxmlformats.org/spreadsheetml/2006/main" count="103" uniqueCount="96">
  <si>
    <t>GRAMA</t>
  </si>
  <si>
    <t>Përshkrim</t>
  </si>
  <si>
    <t xml:space="preserve">    632  -  GJAKOVË</t>
  </si>
  <si>
    <t/>
  </si>
  <si>
    <t xml:space="preserve">      13210  -  RRYMA</t>
  </si>
  <si>
    <t xml:space="preserve">      13220  -  UJI</t>
  </si>
  <si>
    <t xml:space="preserve">      13230  -  MBETURINAT</t>
  </si>
  <si>
    <t xml:space="preserve">      13240  -  NGROHJA QENDRORE</t>
  </si>
  <si>
    <t xml:space="preserve">      13250  -  SHPENZIMET TELEFONIKE</t>
  </si>
  <si>
    <t xml:space="preserve">      13330  -  SHPENZIMET POSTARE</t>
  </si>
  <si>
    <t xml:space="preserve">      13610  -  FURNIZIME PËR ZYRË</t>
  </si>
  <si>
    <t xml:space="preserve">      13951  -  SIGURIMI I AUTOMJETEVE</t>
  </si>
  <si>
    <t xml:space="preserve">      14220  -  BOTIMET E PUBLIKIMEVE</t>
  </si>
  <si>
    <t xml:space="preserve">      14310  -  DREKA ZYRTARE</t>
  </si>
  <si>
    <t>Total Balance</t>
  </si>
  <si>
    <t xml:space="preserve">      11110  -  PAGAT NETO PËRMES LISTAVE TË PAGAVE</t>
  </si>
  <si>
    <t xml:space="preserve">      11115  -  PAGESA PËR SINDIKATE</t>
  </si>
  <si>
    <t xml:space="preserve">      11125  -  ANËTARËSIM - ODA E INFERMIERËVE TË KOSOVËS</t>
  </si>
  <si>
    <t xml:space="preserve">      11500  -  TATIMI NDALUR NË TË ARDHURAT PERSONALE</t>
  </si>
  <si>
    <t xml:space="preserve">      11600  -  KONTRIBUTI PENSIONAL - PUNËTORI</t>
  </si>
  <si>
    <t xml:space="preserve">      11700  -  KONTRIBUTI PENSIONAL - PUNËDHËNËS</t>
  </si>
  <si>
    <t xml:space="preserve">      13140  -  SHPENZIMET E UDHËTIMEVE  ZYRTARE JASHTË VENDIT</t>
  </si>
  <si>
    <t xml:space="preserve">      13141  -  SHPENZIME TE VOGLA - PARA XHEPI</t>
  </si>
  <si>
    <t xml:space="preserve">      13310  -  SHPENZIMET PËR INTERNET</t>
  </si>
  <si>
    <t xml:space="preserve">      13320  -  SHPENZIMET E TELEFONISË MOBILE</t>
  </si>
  <si>
    <t xml:space="preserve">      13460  -  SHËRBIME  KONTRAKTUESE TJERA</t>
  </si>
  <si>
    <t xml:space="preserve">      13470  -  SHËRBIME TEKNIKE</t>
  </si>
  <si>
    <t xml:space="preserve">      13509  -  PAJISJE TJERA &lt;1000</t>
  </si>
  <si>
    <t xml:space="preserve">      13620  -  FURNIZIM ME USHQIM DHE PIJE(JO DREKA ZYRTARE</t>
  </si>
  <si>
    <t xml:space="preserve">      13660  -  AKOMODIMI</t>
  </si>
  <si>
    <t xml:space="preserve">      13720  -  NAFTE PËR NGROHJE QENDRORE</t>
  </si>
  <si>
    <t xml:space="preserve">      13780  -  KARBURANT PËR VETURA</t>
  </si>
  <si>
    <t xml:space="preserve">      13810  -  AVANC PËR PARA TE IMËT(PETTY CASH)</t>
  </si>
  <si>
    <t xml:space="preserve">      13950  -  REGJISTRIMI I AUTOMJETEVE</t>
  </si>
  <si>
    <t xml:space="preserve">      14010  -  MIRËMBAJTJA  RIPARIMI I AUTOMJETEVE</t>
  </si>
  <si>
    <t xml:space="preserve">      14020  -  MIRËMBAJTJA E NDËRTESAVE</t>
  </si>
  <si>
    <t xml:space="preserve">      14050  -  MIRËMBAJTA E MOBILEVE DHE PAJISJEVE</t>
  </si>
  <si>
    <t xml:space="preserve">      14140  -  QIRAJA - MAKINERIA</t>
  </si>
  <si>
    <t xml:space="preserve">      14410  -  SHPENZIME - VENDIMET E GJYKATAVE</t>
  </si>
  <si>
    <t xml:space="preserve">      13503  -  KOMPJUTERË ME PAK SE 1000 Euro</t>
  </si>
  <si>
    <t xml:space="preserve">      14040  -  MIREMB.E TEKNOLOGJ.INFORMATIVE</t>
  </si>
  <si>
    <t>KODET</t>
  </si>
  <si>
    <t>PERSHKRIMI</t>
  </si>
  <si>
    <t>Janar  2019</t>
  </si>
  <si>
    <t>Janar   2020</t>
  </si>
  <si>
    <t>Taksa urbanistike te ndryshme</t>
  </si>
  <si>
    <t>URBANIZMI</t>
  </si>
  <si>
    <t>Te hyrat nga tregjet</t>
  </si>
  <si>
    <t>Shitja e makinave</t>
  </si>
  <si>
    <t>SHERBIME PUBLIKE</t>
  </si>
  <si>
    <t>INSPEKSIONI</t>
  </si>
  <si>
    <t>BUJQESIA</t>
  </si>
  <si>
    <t>KADASTRA</t>
  </si>
  <si>
    <t>TAKSA NE FIRME TE  BIZNISIT</t>
  </si>
  <si>
    <t>TAKSE PER ZGJATJE TE ORARIT TE PUNES</t>
  </si>
  <si>
    <t>ZHVILLIMI EKONOMIK</t>
  </si>
  <si>
    <t>TAKSA ADMINISTRATIVE</t>
  </si>
  <si>
    <t>QERTIFIKATAT E  LINDJES</t>
  </si>
  <si>
    <t>QERTIFIKTAT E  KUNORIZIMIT</t>
  </si>
  <si>
    <t>QERTIFIKATAT E VDEKJES</t>
  </si>
  <si>
    <t>QERTIFIKATAT TJERA</t>
  </si>
  <si>
    <t>TAKSA E VERIFIKIMIT TE DOK TE NDRYSHME</t>
  </si>
  <si>
    <t>ADMINISTRATA</t>
  </si>
  <si>
    <t>BUXHET E FINANCA</t>
  </si>
  <si>
    <t>ARSIMI</t>
  </si>
  <si>
    <t>KULTURA</t>
  </si>
  <si>
    <t>TOTALI I TE HYRAVE VETANAKE</t>
  </si>
  <si>
    <t>DENIMET NE TRAFIK nga policia</t>
  </si>
  <si>
    <t>DENIMET NGA GJYKATA PER DENIME NE TRAFIK</t>
  </si>
  <si>
    <t>TE HYRAT NGA PYJET</t>
  </si>
  <si>
    <t>TOTALI ME DENIME</t>
  </si>
  <si>
    <t>DONACIONET NGA JASHTE VENDI</t>
  </si>
  <si>
    <t>PARTICIPIME TE KOMUNITETEVE</t>
  </si>
  <si>
    <t>TOTALI I DONACIONEVE</t>
  </si>
  <si>
    <t>TOTALI I TE HYRAVE BASHKE ME DONACIONE</t>
  </si>
  <si>
    <t>Gani Rama</t>
  </si>
  <si>
    <t>SHËNDËTSIA</t>
  </si>
  <si>
    <t xml:space="preserve">Leje ndërtimi </t>
  </si>
  <si>
    <t>Kompensim për shfrytëzimin e hapësirës publike</t>
  </si>
  <si>
    <t>Taksa për Legalizim</t>
  </si>
  <si>
    <t>Shfrytëzimi i pronës publike</t>
  </si>
  <si>
    <t>Te hyrat nga parkingjet e rrugës</t>
  </si>
  <si>
    <t>Leje për taksi-vijat e autobusëve</t>
  </si>
  <si>
    <t>Dënimet nga inspekcionet-veterina</t>
  </si>
  <si>
    <t>Leje për plotësimin e kushteve sanitare-teknike</t>
  </si>
  <si>
    <t>Gjobat nga inspektorati</t>
  </si>
  <si>
    <t>Taksa për pije alkoolike</t>
  </si>
  <si>
    <t>Te hyrat nga shërbimet Kadastrave</t>
  </si>
  <si>
    <t>Ekspertiza Kadastrave</t>
  </si>
  <si>
    <t>Tatimi mbi pronën</t>
  </si>
  <si>
    <t>Taksa për regjistrimin e automjeteve</t>
  </si>
  <si>
    <t>Qiraja për lokalet e komunës</t>
  </si>
  <si>
    <r>
      <t>D/C</t>
    </r>
    <r>
      <rPr>
        <b/>
        <sz val="14"/>
        <rFont val="Calibri"/>
        <family val="2"/>
      </rPr>
      <t>%</t>
    </r>
  </si>
  <si>
    <t xml:space="preserve">            JANAR -  RAPORTI I SHPENZIMEVE ANALITIKE PËR TRI VITE</t>
  </si>
  <si>
    <t>JANAR-RAPORTI I TE HYRAVE ANALITIKE PËR TRI VITE</t>
  </si>
  <si>
    <t>Krahasimi     - 1 vite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</si>
</sst>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-* #,##0.00_L_e_k_-;\-* #,##0.00_L_e_k_-;_-* &quot;-&quot;??_L_e_k_-;_-@_-"/>
  </numFmts>
  <fonts count="47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1" fillId="33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43" fontId="1" fillId="33" borderId="10" xfId="42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3" fontId="1" fillId="33" borderId="10" xfId="42" applyFont="1" applyFill="1" applyBorder="1" applyAlignment="1" applyProtection="1">
      <alignment horizontal="center" vertical="center" wrapText="1"/>
      <protection/>
    </xf>
    <xf numFmtId="43" fontId="1" fillId="33" borderId="11" xfId="42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3" fillId="34" borderId="13" xfId="0" applyNumberFormat="1" applyFont="1" applyFill="1" applyBorder="1" applyAlignment="1" applyProtection="1">
      <alignment vertical="center" wrapText="1"/>
      <protection/>
    </xf>
    <xf numFmtId="4" fontId="3" fillId="34" borderId="14" xfId="0" applyNumberFormat="1" applyFont="1" applyFill="1" applyBorder="1" applyAlignment="1" applyProtection="1">
      <alignment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4" fontId="3" fillId="34" borderId="16" xfId="0" applyNumberFormat="1" applyFont="1" applyFill="1" applyBorder="1" applyAlignment="1" applyProtection="1">
      <alignment horizontal="right" vertical="center" wrapText="1"/>
      <protection/>
    </xf>
    <xf numFmtId="4" fontId="3" fillId="34" borderId="17" xfId="0" applyNumberFormat="1" applyFont="1" applyFill="1" applyBorder="1" applyAlignment="1" applyProtection="1">
      <alignment horizontal="right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>
      <alignment/>
    </xf>
    <xf numFmtId="0" fontId="4" fillId="34" borderId="20" xfId="0" applyFont="1" applyFill="1" applyBorder="1" applyAlignment="1">
      <alignment horizontal="left" vertical="center" wrapText="1"/>
    </xf>
    <xf numFmtId="43" fontId="4" fillId="34" borderId="20" xfId="42" applyFont="1" applyFill="1" applyBorder="1" applyAlignment="1">
      <alignment horizontal="center" vertical="center" wrapText="1"/>
    </xf>
    <xf numFmtId="4" fontId="4" fillId="34" borderId="20" xfId="42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43" fontId="2" fillId="0" borderId="20" xfId="42" applyFont="1" applyBorder="1" applyAlignment="1">
      <alignment horizontal="center" vertical="center" wrapText="1"/>
    </xf>
    <xf numFmtId="4" fontId="2" fillId="33" borderId="20" xfId="42" applyNumberFormat="1" applyFont="1" applyFill="1" applyBorder="1" applyAlignment="1">
      <alignment horizontal="right"/>
    </xf>
    <xf numFmtId="4" fontId="2" fillId="33" borderId="20" xfId="42" applyNumberFormat="1" applyFont="1" applyFill="1" applyBorder="1" applyAlignment="1">
      <alignment vertical="center"/>
    </xf>
    <xf numFmtId="4" fontId="2" fillId="0" borderId="20" xfId="42" applyNumberFormat="1" applyFont="1" applyBorder="1" applyAlignment="1">
      <alignment horizontal="center" vertical="center" wrapText="1"/>
    </xf>
    <xf numFmtId="4" fontId="2" fillId="0" borderId="20" xfId="42" applyNumberFormat="1" applyFont="1" applyBorder="1" applyAlignment="1">
      <alignment vertical="center" wrapText="1"/>
    </xf>
    <xf numFmtId="43" fontId="4" fillId="34" borderId="20" xfId="42" applyFont="1" applyFill="1" applyBorder="1" applyAlignment="1">
      <alignment horizontal="right" vertical="center" wrapText="1"/>
    </xf>
    <xf numFmtId="4" fontId="4" fillId="34" borderId="20" xfId="42" applyNumberFormat="1" applyFont="1" applyFill="1" applyBorder="1" applyAlignment="1">
      <alignment vertical="center" wrapText="1"/>
    </xf>
    <xf numFmtId="4" fontId="2" fillId="33" borderId="20" xfId="42" applyNumberFormat="1" applyFont="1" applyFill="1" applyBorder="1" applyAlignment="1">
      <alignment/>
    </xf>
    <xf numFmtId="4" fontId="2" fillId="0" borderId="20" xfId="42" applyNumberFormat="1" applyFont="1" applyBorder="1" applyAlignment="1">
      <alignment vertical="center"/>
    </xf>
    <xf numFmtId="4" fontId="2" fillId="0" borderId="20" xfId="42" applyNumberFormat="1" applyFont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43" fontId="2" fillId="0" borderId="20" xfId="42" applyFont="1" applyFill="1" applyBorder="1" applyAlignment="1">
      <alignment horizontal="center" vertical="center" wrapText="1"/>
    </xf>
    <xf numFmtId="43" fontId="2" fillId="0" borderId="20" xfId="42" applyFont="1" applyFill="1" applyBorder="1" applyAlignment="1">
      <alignment horizontal="right" vertical="center" wrapText="1"/>
    </xf>
    <xf numFmtId="4" fontId="2" fillId="0" borderId="20" xfId="42" applyNumberFormat="1" applyFont="1" applyFill="1" applyBorder="1" applyAlignment="1">
      <alignment vertical="center" wrapText="1"/>
    </xf>
    <xf numFmtId="0" fontId="4" fillId="34" borderId="20" xfId="0" applyFont="1" applyFill="1" applyBorder="1" applyAlignment="1">
      <alignment horizontal="center" vertical="center" wrapText="1"/>
    </xf>
    <xf numFmtId="43" fontId="2" fillId="0" borderId="20" xfId="42" applyFont="1" applyBorder="1" applyAlignment="1">
      <alignment horizontal="right" vertical="center" wrapText="1"/>
    </xf>
    <xf numFmtId="39" fontId="2" fillId="33" borderId="20" xfId="42" applyNumberFormat="1" applyFont="1" applyFill="1" applyBorder="1" applyAlignment="1">
      <alignment/>
    </xf>
    <xf numFmtId="39" fontId="4" fillId="34" borderId="20" xfId="42" applyNumberFormat="1" applyFont="1" applyFill="1" applyBorder="1" applyAlignment="1">
      <alignment vertical="center" wrapText="1"/>
    </xf>
    <xf numFmtId="39" fontId="2" fillId="33" borderId="20" xfId="42" applyNumberFormat="1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42" applyNumberFormat="1" applyFont="1" applyAlignment="1">
      <alignment vertical="center" wrapText="1"/>
    </xf>
    <xf numFmtId="0" fontId="8" fillId="35" borderId="20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10" fontId="11" fillId="0" borderId="20" xfId="0" applyNumberFormat="1" applyFont="1" applyBorder="1" applyAlignment="1">
      <alignment/>
    </xf>
    <xf numFmtId="10" fontId="7" fillId="34" borderId="2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43" fontId="2" fillId="0" borderId="21" xfId="42" applyFont="1" applyFill="1" applyBorder="1" applyAlignment="1">
      <alignment horizontal="center" vertical="center" wrapText="1"/>
    </xf>
    <xf numFmtId="4" fontId="2" fillId="0" borderId="21" xfId="42" applyNumberFormat="1" applyFont="1" applyFill="1" applyBorder="1" applyAlignment="1">
      <alignment vertical="center" wrapText="1"/>
    </xf>
    <xf numFmtId="43" fontId="4" fillId="34" borderId="13" xfId="42" applyFont="1" applyFill="1" applyBorder="1" applyAlignment="1">
      <alignment horizontal="center" vertical="center" wrapText="1"/>
    </xf>
    <xf numFmtId="4" fontId="4" fillId="34" borderId="13" xfId="42" applyNumberFormat="1" applyFont="1" applyFill="1" applyBorder="1" applyAlignment="1">
      <alignment vertical="center" wrapText="1"/>
    </xf>
    <xf numFmtId="0" fontId="4" fillId="36" borderId="20" xfId="0" applyFont="1" applyFill="1" applyBorder="1" applyAlignment="1">
      <alignment horizontal="left" vertical="center" wrapText="1"/>
    </xf>
    <xf numFmtId="43" fontId="4" fillId="36" borderId="20" xfId="42" applyFont="1" applyFill="1" applyBorder="1" applyAlignment="1">
      <alignment horizontal="right" vertical="center" wrapText="1"/>
    </xf>
    <xf numFmtId="4" fontId="4" fillId="36" borderId="20" xfId="42" applyNumberFormat="1" applyFont="1" applyFill="1" applyBorder="1" applyAlignment="1">
      <alignment vertical="center" wrapText="1"/>
    </xf>
    <xf numFmtId="0" fontId="4" fillId="36" borderId="20" xfId="0" applyFont="1" applyFill="1" applyBorder="1" applyAlignment="1">
      <alignment horizontal="center" vertical="center" wrapText="1"/>
    </xf>
    <xf numFmtId="10" fontId="7" fillId="36" borderId="20" xfId="0" applyNumberFormat="1" applyFont="1" applyFill="1" applyBorder="1" applyAlignment="1">
      <alignment/>
    </xf>
    <xf numFmtId="10" fontId="7" fillId="34" borderId="13" xfId="0" applyNumberFormat="1" applyFont="1" applyFill="1" applyBorder="1" applyAlignment="1">
      <alignment/>
    </xf>
    <xf numFmtId="10" fontId="11" fillId="0" borderId="21" xfId="0" applyNumberFormat="1" applyFont="1" applyBorder="1" applyAlignment="1">
      <alignment/>
    </xf>
    <xf numFmtId="43" fontId="2" fillId="0" borderId="20" xfId="42" applyFont="1" applyFill="1" applyBorder="1" applyAlignment="1">
      <alignment/>
    </xf>
    <xf numFmtId="43" fontId="2" fillId="0" borderId="20" xfId="42" applyFont="1" applyBorder="1" applyAlignment="1">
      <alignment/>
    </xf>
    <xf numFmtId="43" fontId="3" fillId="34" borderId="14" xfId="42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/>
    </xf>
    <xf numFmtId="10" fontId="7" fillId="34" borderId="21" xfId="0" applyNumberFormat="1" applyFont="1" applyFill="1" applyBorder="1" applyAlignment="1">
      <alignment/>
    </xf>
    <xf numFmtId="10" fontId="11" fillId="0" borderId="20" xfId="0" applyNumberFormat="1" applyFont="1" applyFill="1" applyBorder="1" applyAlignment="1">
      <alignment/>
    </xf>
    <xf numFmtId="10" fontId="7" fillId="34" borderId="22" xfId="0" applyNumberFormat="1" applyFont="1" applyFill="1" applyBorder="1" applyAlignment="1">
      <alignment/>
    </xf>
    <xf numFmtId="0" fontId="6" fillId="34" borderId="0" xfId="0" applyFont="1" applyFill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695325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76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1</xdr:row>
      <xdr:rowOff>323850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="110" zoomScaleSheetLayoutView="110" zoomScalePageLayoutView="0" workbookViewId="0" topLeftCell="A1">
      <selection activeCell="A2" sqref="A2:E2"/>
    </sheetView>
  </sheetViews>
  <sheetFormatPr defaultColWidth="9.140625" defaultRowHeight="12.75"/>
  <cols>
    <col min="1" max="1" width="66.57421875" style="2" customWidth="1"/>
    <col min="2" max="2" width="13.28125" style="2" customWidth="1"/>
    <col min="3" max="3" width="13.140625" style="2" bestFit="1" customWidth="1"/>
    <col min="4" max="4" width="13.00390625" style="2" customWidth="1"/>
    <col min="5" max="16384" width="9.140625" style="2" customWidth="1"/>
  </cols>
  <sheetData>
    <row r="1" spans="1:3" ht="18" customHeight="1">
      <c r="A1" s="8"/>
      <c r="B1" s="3"/>
      <c r="C1" s="3"/>
    </row>
    <row r="2" spans="1:6" ht="33" customHeight="1">
      <c r="A2" s="83" t="s">
        <v>93</v>
      </c>
      <c r="B2" s="83"/>
      <c r="C2" s="83"/>
      <c r="D2" s="83"/>
      <c r="E2" s="83"/>
      <c r="F2" s="82"/>
    </row>
    <row r="3" spans="1:5" s="27" customFormat="1" ht="19.5" thickBot="1">
      <c r="A3" s="24" t="s">
        <v>1</v>
      </c>
      <c r="B3" s="24">
        <v>2019</v>
      </c>
      <c r="C3" s="25">
        <v>2020</v>
      </c>
      <c r="D3" s="26">
        <v>2021</v>
      </c>
      <c r="E3" s="78" t="s">
        <v>92</v>
      </c>
    </row>
    <row r="4" spans="1:5" s="7" customFormat="1" ht="15.75" customHeight="1" thickTop="1">
      <c r="A4" s="21" t="s">
        <v>2</v>
      </c>
      <c r="B4" s="22">
        <f>B41</f>
        <v>1162060.71</v>
      </c>
      <c r="C4" s="23">
        <f>C41</f>
        <v>1254397.5699999996</v>
      </c>
      <c r="D4" s="23">
        <f>D41</f>
        <v>1175363.1400000001</v>
      </c>
      <c r="E4" s="79">
        <f>D4/C4</f>
        <v>0.9369941142344532</v>
      </c>
    </row>
    <row r="5" spans="1:5" s="7" customFormat="1" ht="15.75" customHeight="1">
      <c r="A5" s="12" t="s">
        <v>15</v>
      </c>
      <c r="B5" s="13">
        <v>954134.07</v>
      </c>
      <c r="C5" s="19">
        <v>967056.37</v>
      </c>
      <c r="D5" s="75">
        <v>998077.76</v>
      </c>
      <c r="E5" s="80">
        <f aca="true" t="shared" si="0" ref="E5:E41">D5/C5</f>
        <v>1.032078161069349</v>
      </c>
    </row>
    <row r="6" spans="1:5" ht="15.75" customHeight="1">
      <c r="A6" s="4" t="s">
        <v>16</v>
      </c>
      <c r="B6" s="6">
        <v>4633.97</v>
      </c>
      <c r="C6" s="11">
        <v>4911.35</v>
      </c>
      <c r="D6" s="76">
        <v>5336.33</v>
      </c>
      <c r="E6" s="80">
        <f t="shared" si="0"/>
        <v>1.0865301800930496</v>
      </c>
    </row>
    <row r="7" spans="1:5" ht="15.75" customHeight="1">
      <c r="A7" s="4" t="s">
        <v>17</v>
      </c>
      <c r="B7" s="6">
        <v>411.07</v>
      </c>
      <c r="C7" s="11">
        <v>406.83</v>
      </c>
      <c r="D7" s="76">
        <v>502.63</v>
      </c>
      <c r="E7" s="80">
        <f t="shared" si="0"/>
        <v>1.2354791927832265</v>
      </c>
    </row>
    <row r="8" spans="1:5" ht="15.75" customHeight="1">
      <c r="A8" s="4" t="s">
        <v>18</v>
      </c>
      <c r="B8" s="6">
        <v>54253.6</v>
      </c>
      <c r="C8" s="11">
        <v>55334.17</v>
      </c>
      <c r="D8" s="76">
        <v>59700.28</v>
      </c>
      <c r="E8" s="80">
        <f t="shared" si="0"/>
        <v>1.078904409336943</v>
      </c>
    </row>
    <row r="9" spans="1:5" ht="15.75" customHeight="1">
      <c r="A9" s="4" t="s">
        <v>19</v>
      </c>
      <c r="B9" s="6">
        <v>53223.38</v>
      </c>
      <c r="C9" s="11">
        <v>53899.13</v>
      </c>
      <c r="D9" s="76">
        <v>55873.07</v>
      </c>
      <c r="E9" s="80">
        <f t="shared" si="0"/>
        <v>1.0366228545803986</v>
      </c>
    </row>
    <row r="10" spans="1:5" ht="15.75" customHeight="1">
      <c r="A10" s="4" t="s">
        <v>20</v>
      </c>
      <c r="B10" s="6">
        <v>53223.38</v>
      </c>
      <c r="C10" s="11">
        <v>53899.13</v>
      </c>
      <c r="D10" s="76">
        <v>55873.07</v>
      </c>
      <c r="E10" s="80">
        <f t="shared" si="0"/>
        <v>1.0366228545803986</v>
      </c>
    </row>
    <row r="11" spans="1:5" ht="15.75" customHeight="1">
      <c r="A11" s="4" t="s">
        <v>21</v>
      </c>
      <c r="B11" s="6">
        <v>276</v>
      </c>
      <c r="C11" s="11">
        <v>15</v>
      </c>
      <c r="D11" s="76"/>
      <c r="E11" s="80">
        <f t="shared" si="0"/>
        <v>0</v>
      </c>
    </row>
    <row r="12" spans="1:5" ht="15.75" customHeight="1">
      <c r="A12" s="4" t="s">
        <v>22</v>
      </c>
      <c r="B12" s="6">
        <v>156</v>
      </c>
      <c r="C12" s="11">
        <v>235</v>
      </c>
      <c r="D12" s="76"/>
      <c r="E12" s="80">
        <f t="shared" si="0"/>
        <v>0</v>
      </c>
    </row>
    <row r="13" spans="1:5" ht="15.75" customHeight="1">
      <c r="A13" s="4" t="s">
        <v>4</v>
      </c>
      <c r="B13" s="6">
        <v>5808.79</v>
      </c>
      <c r="C13" s="11">
        <v>16435.79</v>
      </c>
      <c r="D13" s="76"/>
      <c r="E13" s="80">
        <f t="shared" si="0"/>
        <v>0</v>
      </c>
    </row>
    <row r="14" spans="1:5" ht="15.75" customHeight="1">
      <c r="A14" s="4" t="s">
        <v>5</v>
      </c>
      <c r="B14" s="6">
        <v>1142.4</v>
      </c>
      <c r="C14" s="11">
        <v>721.36</v>
      </c>
      <c r="D14" s="76"/>
      <c r="E14" s="80">
        <f t="shared" si="0"/>
        <v>0</v>
      </c>
    </row>
    <row r="15" spans="1:5" ht="15.75" customHeight="1">
      <c r="A15" s="4" t="s">
        <v>6</v>
      </c>
      <c r="B15" s="6">
        <v>762.57</v>
      </c>
      <c r="C15" s="11">
        <v>1632.53</v>
      </c>
      <c r="D15" s="76"/>
      <c r="E15" s="80">
        <f t="shared" si="0"/>
        <v>0</v>
      </c>
    </row>
    <row r="16" spans="1:5" ht="15.75" customHeight="1">
      <c r="A16" s="4" t="s">
        <v>7</v>
      </c>
      <c r="B16" s="6">
        <v>1170.85</v>
      </c>
      <c r="C16" s="11">
        <v>6443.79</v>
      </c>
      <c r="D16" s="76"/>
      <c r="E16" s="80">
        <f t="shared" si="0"/>
        <v>0</v>
      </c>
    </row>
    <row r="17" spans="1:5" ht="15.75" customHeight="1">
      <c r="A17" s="4" t="s">
        <v>8</v>
      </c>
      <c r="B17" s="6">
        <v>38.67</v>
      </c>
      <c r="C17" s="11">
        <v>1245.46</v>
      </c>
      <c r="D17" s="76"/>
      <c r="E17" s="80">
        <f t="shared" si="0"/>
        <v>0</v>
      </c>
    </row>
    <row r="18" spans="1:5" ht="15.75" customHeight="1">
      <c r="A18" s="4" t="s">
        <v>23</v>
      </c>
      <c r="B18" s="6">
        <v>155.98</v>
      </c>
      <c r="C18" s="11">
        <v>136.69</v>
      </c>
      <c r="D18" s="76"/>
      <c r="E18" s="80">
        <f t="shared" si="0"/>
        <v>0</v>
      </c>
    </row>
    <row r="19" spans="1:5" ht="15.75" customHeight="1">
      <c r="A19" s="4" t="s">
        <v>24</v>
      </c>
      <c r="B19" s="6">
        <v>40</v>
      </c>
      <c r="C19" s="11">
        <v>173.53</v>
      </c>
      <c r="D19" s="76"/>
      <c r="E19" s="80">
        <f t="shared" si="0"/>
        <v>0</v>
      </c>
    </row>
    <row r="20" spans="1:5" ht="15.75" customHeight="1">
      <c r="A20" s="4" t="s">
        <v>9</v>
      </c>
      <c r="B20" s="6">
        <v>16</v>
      </c>
      <c r="C20" s="11">
        <v>9.4</v>
      </c>
      <c r="D20" s="76"/>
      <c r="E20" s="80">
        <f t="shared" si="0"/>
        <v>0</v>
      </c>
    </row>
    <row r="21" spans="1:5" ht="15.75" customHeight="1">
      <c r="A21" s="4" t="s">
        <v>25</v>
      </c>
      <c r="B21" s="6">
        <v>18296.92</v>
      </c>
      <c r="C21" s="11">
        <v>49373.16</v>
      </c>
      <c r="D21" s="76"/>
      <c r="E21" s="80">
        <f t="shared" si="0"/>
        <v>0</v>
      </c>
    </row>
    <row r="22" spans="1:5" ht="15.75" customHeight="1">
      <c r="A22" s="4" t="s">
        <v>26</v>
      </c>
      <c r="B22" s="6">
        <v>2405.36</v>
      </c>
      <c r="C22" s="11">
        <v>184</v>
      </c>
      <c r="D22" s="76"/>
      <c r="E22" s="80">
        <f t="shared" si="0"/>
        <v>0</v>
      </c>
    </row>
    <row r="23" spans="1:5" ht="15.75" customHeight="1">
      <c r="A23" s="4" t="s">
        <v>39</v>
      </c>
      <c r="B23" s="6">
        <f>3230+70</f>
        <v>3300</v>
      </c>
      <c r="C23" s="11"/>
      <c r="D23" s="76"/>
      <c r="E23" s="80" t="e">
        <f t="shared" si="0"/>
        <v>#DIV/0!</v>
      </c>
    </row>
    <row r="24" spans="1:5" ht="15.75" customHeight="1">
      <c r="A24" s="4" t="s">
        <v>27</v>
      </c>
      <c r="B24" s="6">
        <v>601</v>
      </c>
      <c r="C24" s="11">
        <v>424.3</v>
      </c>
      <c r="D24" s="76"/>
      <c r="E24" s="80">
        <f t="shared" si="0"/>
        <v>0</v>
      </c>
    </row>
    <row r="25" spans="1:5" ht="15.75" customHeight="1">
      <c r="A25" s="4" t="s">
        <v>10</v>
      </c>
      <c r="B25" s="6">
        <v>1095.62</v>
      </c>
      <c r="C25" s="11">
        <v>3702.56</v>
      </c>
      <c r="D25" s="76"/>
      <c r="E25" s="80">
        <f t="shared" si="0"/>
        <v>0</v>
      </c>
    </row>
    <row r="26" spans="1:5" ht="15.75" customHeight="1">
      <c r="A26" s="4" t="s">
        <v>28</v>
      </c>
      <c r="B26" s="6">
        <v>116.25</v>
      </c>
      <c r="C26" s="11">
        <v>187.91</v>
      </c>
      <c r="D26" s="76"/>
      <c r="E26" s="80">
        <f t="shared" si="0"/>
        <v>0</v>
      </c>
    </row>
    <row r="27" spans="1:5" ht="15.75" customHeight="1">
      <c r="A27" s="4" t="s">
        <v>29</v>
      </c>
      <c r="B27" s="5" t="s">
        <v>3</v>
      </c>
      <c r="C27" s="11">
        <v>300.01</v>
      </c>
      <c r="D27" s="76"/>
      <c r="E27" s="80">
        <f t="shared" si="0"/>
        <v>0</v>
      </c>
    </row>
    <row r="28" spans="1:5" ht="15.75" customHeight="1">
      <c r="A28" s="4" t="s">
        <v>30</v>
      </c>
      <c r="B28" s="10">
        <v>2733.3</v>
      </c>
      <c r="C28" s="11">
        <v>9754.48</v>
      </c>
      <c r="D28" s="76"/>
      <c r="E28" s="80">
        <f t="shared" si="0"/>
        <v>0</v>
      </c>
    </row>
    <row r="29" spans="1:5" ht="15.75" customHeight="1">
      <c r="A29" s="4" t="s">
        <v>31</v>
      </c>
      <c r="B29" s="14">
        <v>2626.95</v>
      </c>
      <c r="C29" s="11">
        <v>4023.06</v>
      </c>
      <c r="D29" s="76"/>
      <c r="E29" s="80">
        <f t="shared" si="0"/>
        <v>0</v>
      </c>
    </row>
    <row r="30" spans="1:5" ht="15.75" customHeight="1">
      <c r="A30" s="4" t="s">
        <v>32</v>
      </c>
      <c r="B30" s="14" t="s">
        <v>3</v>
      </c>
      <c r="C30" s="11">
        <v>2000</v>
      </c>
      <c r="D30" s="76"/>
      <c r="E30" s="80">
        <f t="shared" si="0"/>
        <v>0</v>
      </c>
    </row>
    <row r="31" spans="1:5" ht="15.75" customHeight="1">
      <c r="A31" s="4" t="s">
        <v>33</v>
      </c>
      <c r="B31" s="14" t="s">
        <v>3</v>
      </c>
      <c r="C31" s="11">
        <v>85</v>
      </c>
      <c r="D31" s="76"/>
      <c r="E31" s="80">
        <f t="shared" si="0"/>
        <v>0</v>
      </c>
    </row>
    <row r="32" spans="1:5" ht="15.75" customHeight="1">
      <c r="A32" s="4" t="s">
        <v>11</v>
      </c>
      <c r="B32" s="14">
        <v>303.08</v>
      </c>
      <c r="C32" s="11">
        <v>858.76</v>
      </c>
      <c r="D32" s="76"/>
      <c r="E32" s="80">
        <f t="shared" si="0"/>
        <v>0</v>
      </c>
    </row>
    <row r="33" spans="1:5" ht="15.75" customHeight="1">
      <c r="A33" s="4" t="s">
        <v>34</v>
      </c>
      <c r="B33" s="14" t="s">
        <v>3</v>
      </c>
      <c r="C33" s="11">
        <v>1301</v>
      </c>
      <c r="D33" s="76"/>
      <c r="E33" s="80">
        <f t="shared" si="0"/>
        <v>0</v>
      </c>
    </row>
    <row r="34" spans="1:5" ht="15.75" customHeight="1">
      <c r="A34" s="4" t="s">
        <v>35</v>
      </c>
      <c r="B34" s="14">
        <v>102</v>
      </c>
      <c r="C34" s="11">
        <v>78.9</v>
      </c>
      <c r="D34" s="76"/>
      <c r="E34" s="80">
        <f t="shared" si="0"/>
        <v>0</v>
      </c>
    </row>
    <row r="35" spans="1:5" ht="15.75" customHeight="1">
      <c r="A35" s="4" t="s">
        <v>40</v>
      </c>
      <c r="B35" s="14">
        <v>60</v>
      </c>
      <c r="C35" s="11"/>
      <c r="D35" s="76"/>
      <c r="E35" s="80" t="e">
        <f t="shared" si="0"/>
        <v>#DIV/0!</v>
      </c>
    </row>
    <row r="36" spans="1:5" ht="15">
      <c r="A36" s="4" t="s">
        <v>36</v>
      </c>
      <c r="B36" s="14" t="s">
        <v>3</v>
      </c>
      <c r="C36" s="11">
        <v>99</v>
      </c>
      <c r="D36" s="76"/>
      <c r="E36" s="80">
        <f t="shared" si="0"/>
        <v>0</v>
      </c>
    </row>
    <row r="37" spans="1:5" ht="15">
      <c r="A37" s="4" t="s">
        <v>37</v>
      </c>
      <c r="B37" s="14" t="s">
        <v>3</v>
      </c>
      <c r="C37" s="11">
        <v>694</v>
      </c>
      <c r="D37" s="76"/>
      <c r="E37" s="80">
        <f t="shared" si="0"/>
        <v>0</v>
      </c>
    </row>
    <row r="38" spans="1:5" ht="15">
      <c r="A38" s="4" t="s">
        <v>12</v>
      </c>
      <c r="B38" s="14">
        <v>37.7</v>
      </c>
      <c r="C38" s="11">
        <v>66.5</v>
      </c>
      <c r="D38" s="76"/>
      <c r="E38" s="80">
        <f t="shared" si="0"/>
        <v>0</v>
      </c>
    </row>
    <row r="39" spans="1:5" ht="15">
      <c r="A39" s="4" t="s">
        <v>13</v>
      </c>
      <c r="B39" s="14">
        <f>1037.8-102</f>
        <v>935.8</v>
      </c>
      <c r="C39" s="11">
        <v>2471.76</v>
      </c>
      <c r="D39" s="76"/>
      <c r="E39" s="80">
        <f t="shared" si="0"/>
        <v>0</v>
      </c>
    </row>
    <row r="40" spans="1:5" ht="15">
      <c r="A40" s="9" t="s">
        <v>38</v>
      </c>
      <c r="B40" s="15" t="s">
        <v>3</v>
      </c>
      <c r="C40" s="20">
        <v>16237.64</v>
      </c>
      <c r="D40" s="76"/>
      <c r="E40" s="80">
        <f t="shared" si="0"/>
        <v>0</v>
      </c>
    </row>
    <row r="41" spans="1:5" ht="15.75" thickBot="1">
      <c r="A41" s="16" t="s">
        <v>14</v>
      </c>
      <c r="B41" s="17">
        <f>SUM(B5:B40)</f>
        <v>1162060.71</v>
      </c>
      <c r="C41" s="18">
        <f>SUM(C5:C40)</f>
        <v>1254397.5699999996</v>
      </c>
      <c r="D41" s="77">
        <f>SUM(D5:D40)</f>
        <v>1175363.1400000001</v>
      </c>
      <c r="E41" s="81">
        <f t="shared" si="0"/>
        <v>0.9369941142344532</v>
      </c>
    </row>
    <row r="42" ht="15.75" thickTop="1">
      <c r="D42" s="1" t="s">
        <v>0</v>
      </c>
    </row>
  </sheetData>
  <sheetProtection/>
  <mergeCells count="1">
    <mergeCell ref="A2:E2"/>
  </mergeCells>
  <printOptions/>
  <pageMargins left="0" right="0" top="0" bottom="0" header="0" footer="0"/>
  <pageSetup horizontalDpi="300" verticalDpi="300" orientation="portrait" pageOrder="overThenDown" paperSize="9" scale="88" r:id="rId4"/>
  <drawing r:id="rId3"/>
  <legacyDrawing r:id="rId2"/>
  <oleObjects>
    <oleObject progId="CorelDRAW.Graphic.11" shapeId="2810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tabSelected="1" view="pageBreakPreview" zoomScale="110" zoomScaleSheetLayoutView="110" zoomScalePageLayoutView="0" workbookViewId="0" topLeftCell="A1">
      <selection activeCell="J13" sqref="J13"/>
    </sheetView>
  </sheetViews>
  <sheetFormatPr defaultColWidth="9.140625" defaultRowHeight="12.75"/>
  <cols>
    <col min="1" max="1" width="8.00390625" style="63" bestFit="1" customWidth="1"/>
    <col min="2" max="2" width="49.00390625" style="0" bestFit="1" customWidth="1"/>
    <col min="3" max="5" width="12.421875" style="0" bestFit="1" customWidth="1"/>
    <col min="6" max="6" width="9.00390625" style="58" bestFit="1" customWidth="1"/>
  </cols>
  <sheetData>
    <row r="1" ht="12.75"/>
    <row r="2" spans="1:6" ht="14.25">
      <c r="A2" s="84" t="s">
        <v>94</v>
      </c>
      <c r="B2" s="84"/>
      <c r="C2" s="84"/>
      <c r="D2" s="84"/>
      <c r="E2" s="84"/>
      <c r="F2" s="84"/>
    </row>
    <row r="3" spans="1:6" ht="14.25">
      <c r="A3" s="85"/>
      <c r="B3" s="85"/>
      <c r="C3" s="85"/>
      <c r="D3" s="85"/>
      <c r="E3" s="85"/>
      <c r="F3" s="85"/>
    </row>
    <row r="4" spans="1:6" ht="23.25" customHeight="1">
      <c r="A4" s="61" t="s">
        <v>41</v>
      </c>
      <c r="B4" s="28" t="s">
        <v>42</v>
      </c>
      <c r="C4" s="29" t="s">
        <v>43</v>
      </c>
      <c r="D4" s="30" t="s">
        <v>44</v>
      </c>
      <c r="E4" s="30" t="s">
        <v>44</v>
      </c>
      <c r="F4" s="56" t="s">
        <v>95</v>
      </c>
    </row>
    <row r="5" spans="1:6" ht="16.5" customHeight="1">
      <c r="A5" s="42">
        <v>50009</v>
      </c>
      <c r="B5" s="31" t="s">
        <v>77</v>
      </c>
      <c r="C5" s="33">
        <v>12404.18</v>
      </c>
      <c r="D5" s="34">
        <v>9618.86</v>
      </c>
      <c r="E5" s="34">
        <v>7807.6</v>
      </c>
      <c r="F5" s="59">
        <f>E5/D5</f>
        <v>0.8116970202290085</v>
      </c>
    </row>
    <row r="6" spans="1:6" ht="16.5" customHeight="1">
      <c r="A6" s="42">
        <v>50011</v>
      </c>
      <c r="B6" s="31" t="s">
        <v>45</v>
      </c>
      <c r="C6" s="33">
        <v>60</v>
      </c>
      <c r="D6" s="34">
        <v>10</v>
      </c>
      <c r="E6" s="34">
        <v>230</v>
      </c>
      <c r="F6" s="59">
        <f aca="true" t="shared" si="0" ref="F6:F50">E6/D6</f>
        <v>23</v>
      </c>
    </row>
    <row r="7" spans="1:6" ht="16.5" customHeight="1">
      <c r="A7" s="42">
        <v>50405</v>
      </c>
      <c r="B7" s="31" t="s">
        <v>78</v>
      </c>
      <c r="C7" s="33">
        <v>186.5</v>
      </c>
      <c r="D7" s="34">
        <v>70.4</v>
      </c>
      <c r="E7" s="34">
        <v>512.74</v>
      </c>
      <c r="F7" s="59">
        <v>0</v>
      </c>
    </row>
    <row r="8" spans="1:6" ht="16.5" customHeight="1">
      <c r="A8" s="42">
        <v>50408</v>
      </c>
      <c r="B8" s="31" t="s">
        <v>79</v>
      </c>
      <c r="C8" s="35"/>
      <c r="D8" s="36">
        <v>6340.4</v>
      </c>
      <c r="E8" s="36">
        <v>5652.45</v>
      </c>
      <c r="F8" s="59"/>
    </row>
    <row r="9" spans="1:6" ht="16.5" customHeight="1">
      <c r="A9" s="47">
        <v>1</v>
      </c>
      <c r="B9" s="28" t="s">
        <v>46</v>
      </c>
      <c r="C9" s="37">
        <f>SUM(C5:C8)</f>
        <v>12650.68</v>
      </c>
      <c r="D9" s="38">
        <f>SUM(D5:D8)</f>
        <v>16039.66</v>
      </c>
      <c r="E9" s="38">
        <f>SUM(E5:E8)</f>
        <v>14202.79</v>
      </c>
      <c r="F9" s="60">
        <f t="shared" si="0"/>
        <v>0.8854794927074515</v>
      </c>
    </row>
    <row r="10" spans="1:6" ht="16.5" customHeight="1">
      <c r="A10" s="42">
        <v>50405</v>
      </c>
      <c r="B10" s="31" t="s">
        <v>80</v>
      </c>
      <c r="C10" s="32"/>
      <c r="D10" s="36"/>
      <c r="E10" s="36"/>
      <c r="F10" s="59">
        <v>0</v>
      </c>
    </row>
    <row r="11" spans="1:6" ht="16.5" customHeight="1">
      <c r="A11" s="42">
        <v>50008</v>
      </c>
      <c r="B11" s="31" t="s">
        <v>81</v>
      </c>
      <c r="C11" s="32"/>
      <c r="D11" s="36"/>
      <c r="E11" s="36"/>
      <c r="F11" s="59">
        <v>0</v>
      </c>
    </row>
    <row r="12" spans="1:6" ht="16.5" customHeight="1">
      <c r="A12" s="42">
        <v>50005</v>
      </c>
      <c r="B12" s="31" t="s">
        <v>82</v>
      </c>
      <c r="C12" s="39">
        <v>30</v>
      </c>
      <c r="D12" s="34">
        <v>370</v>
      </c>
      <c r="E12" s="34">
        <v>70</v>
      </c>
      <c r="F12" s="59">
        <f t="shared" si="0"/>
        <v>0.1891891891891892</v>
      </c>
    </row>
    <row r="13" spans="1:6" ht="16.5" customHeight="1">
      <c r="A13" s="42">
        <v>50406</v>
      </c>
      <c r="B13" s="31" t="s">
        <v>47</v>
      </c>
      <c r="C13" s="39">
        <v>471</v>
      </c>
      <c r="D13" s="34">
        <v>1701</v>
      </c>
      <c r="E13" s="34">
        <v>3946</v>
      </c>
      <c r="F13" s="59">
        <f t="shared" si="0"/>
        <v>2.319811875367431</v>
      </c>
    </row>
    <row r="14" spans="1:6" ht="16.5" customHeight="1">
      <c r="A14" s="42">
        <v>50401</v>
      </c>
      <c r="B14" s="31" t="s">
        <v>48</v>
      </c>
      <c r="C14" s="35"/>
      <c r="D14" s="36"/>
      <c r="E14" s="36"/>
      <c r="F14" s="59">
        <v>0</v>
      </c>
    </row>
    <row r="15" spans="1:6" ht="16.5" customHeight="1">
      <c r="A15" s="47">
        <v>2</v>
      </c>
      <c r="B15" s="28" t="s">
        <v>49</v>
      </c>
      <c r="C15" s="37">
        <f>C10+C11+C12+C13+C14</f>
        <v>501</v>
      </c>
      <c r="D15" s="38">
        <f>D10+D11+D12+D13+D14</f>
        <v>2071</v>
      </c>
      <c r="E15" s="38">
        <f>E10+E11+E12+E13+E14</f>
        <v>4016</v>
      </c>
      <c r="F15" s="60">
        <f t="shared" si="0"/>
        <v>1.939159826170932</v>
      </c>
    </row>
    <row r="16" spans="1:6" ht="16.5" customHeight="1">
      <c r="A16" s="42">
        <v>50505</v>
      </c>
      <c r="B16" s="31" t="s">
        <v>83</v>
      </c>
      <c r="C16" s="35"/>
      <c r="D16" s="40"/>
      <c r="E16" s="40"/>
      <c r="F16" s="59">
        <v>0</v>
      </c>
    </row>
    <row r="17" spans="1:6" ht="16.5" customHeight="1">
      <c r="A17" s="42">
        <v>50507</v>
      </c>
      <c r="B17" s="31" t="s">
        <v>84</v>
      </c>
      <c r="C17" s="41">
        <v>1516.47</v>
      </c>
      <c r="D17" s="40">
        <v>3012.85</v>
      </c>
      <c r="E17" s="40">
        <v>1346.6</v>
      </c>
      <c r="F17" s="59">
        <f t="shared" si="0"/>
        <v>0.44695222131868495</v>
      </c>
    </row>
    <row r="18" spans="1:6" ht="16.5" customHeight="1">
      <c r="A18" s="42">
        <v>50104</v>
      </c>
      <c r="B18" s="31" t="s">
        <v>85</v>
      </c>
      <c r="C18" s="41">
        <v>91.5</v>
      </c>
      <c r="D18" s="40">
        <v>1745</v>
      </c>
      <c r="E18" s="40">
        <v>865.66</v>
      </c>
      <c r="F18" s="59">
        <v>0</v>
      </c>
    </row>
    <row r="19" spans="1:6" ht="16.5" customHeight="1">
      <c r="A19" s="42">
        <v>50211</v>
      </c>
      <c r="B19" s="31" t="s">
        <v>86</v>
      </c>
      <c r="C19" s="41">
        <v>1040</v>
      </c>
      <c r="D19" s="40">
        <v>470</v>
      </c>
      <c r="E19" s="40">
        <v>0</v>
      </c>
      <c r="F19" s="59">
        <f t="shared" si="0"/>
        <v>0</v>
      </c>
    </row>
    <row r="20" spans="1:6" ht="16.5" customHeight="1">
      <c r="A20" s="47">
        <v>3</v>
      </c>
      <c r="B20" s="28" t="s">
        <v>50</v>
      </c>
      <c r="C20" s="37">
        <f>C16+C17+C18+C19</f>
        <v>2647.9700000000003</v>
      </c>
      <c r="D20" s="38">
        <f>D16+D17+D18+D19</f>
        <v>5227.85</v>
      </c>
      <c r="E20" s="38">
        <f>E16+E17+E18+E19</f>
        <v>2212.2599999999998</v>
      </c>
      <c r="F20" s="60">
        <f t="shared" si="0"/>
        <v>0.4231682240309113</v>
      </c>
    </row>
    <row r="21" spans="1:6" ht="16.5" customHeight="1">
      <c r="A21" s="47">
        <v>4</v>
      </c>
      <c r="B21" s="28" t="s">
        <v>51</v>
      </c>
      <c r="C21" s="37">
        <v>3750</v>
      </c>
      <c r="D21" s="38">
        <v>3847</v>
      </c>
      <c r="E21" s="38">
        <v>1178</v>
      </c>
      <c r="F21" s="60">
        <f t="shared" si="0"/>
        <v>0.3062126332206914</v>
      </c>
    </row>
    <row r="22" spans="1:6" ht="16.5" customHeight="1">
      <c r="A22" s="42">
        <v>50504</v>
      </c>
      <c r="B22" s="43" t="s">
        <v>87</v>
      </c>
      <c r="C22" s="45">
        <v>6708.5</v>
      </c>
      <c r="D22" s="46">
        <v>12783</v>
      </c>
      <c r="E22" s="46">
        <v>9895</v>
      </c>
      <c r="F22" s="59">
        <f t="shared" si="0"/>
        <v>0.7740749432840491</v>
      </c>
    </row>
    <row r="23" spans="1:6" ht="16.5" customHeight="1">
      <c r="A23" s="42">
        <v>50503</v>
      </c>
      <c r="B23" s="43" t="s">
        <v>88</v>
      </c>
      <c r="C23" s="44"/>
      <c r="D23" s="46"/>
      <c r="E23" s="46"/>
      <c r="F23" s="59">
        <v>0</v>
      </c>
    </row>
    <row r="24" spans="1:6" ht="16.5" customHeight="1">
      <c r="A24" s="47">
        <v>5</v>
      </c>
      <c r="B24" s="28" t="s">
        <v>52</v>
      </c>
      <c r="C24" s="37">
        <f>SUM(C22:C23)</f>
        <v>6708.5</v>
      </c>
      <c r="D24" s="38">
        <f>SUM(D22:D23)</f>
        <v>12783</v>
      </c>
      <c r="E24" s="38">
        <f>SUM(E22:E23)</f>
        <v>9895</v>
      </c>
      <c r="F24" s="60">
        <f t="shared" si="0"/>
        <v>0.7740749432840491</v>
      </c>
    </row>
    <row r="25" spans="1:6" ht="16.5" customHeight="1">
      <c r="A25" s="42">
        <v>50204</v>
      </c>
      <c r="B25" s="31" t="s">
        <v>53</v>
      </c>
      <c r="C25" s="45">
        <v>3295.5</v>
      </c>
      <c r="D25" s="36">
        <v>2732</v>
      </c>
      <c r="E25" s="36">
        <v>670</v>
      </c>
      <c r="F25" s="59">
        <f t="shared" si="0"/>
        <v>0.2452415812591508</v>
      </c>
    </row>
    <row r="26" spans="1:6" ht="16.5" customHeight="1">
      <c r="A26" s="42">
        <v>50221</v>
      </c>
      <c r="B26" s="31" t="s">
        <v>54</v>
      </c>
      <c r="C26" s="48"/>
      <c r="D26" s="36">
        <v>240</v>
      </c>
      <c r="E26" s="36"/>
      <c r="F26" s="59">
        <v>0</v>
      </c>
    </row>
    <row r="27" spans="1:6" ht="16.5" customHeight="1">
      <c r="A27" s="47">
        <v>6</v>
      </c>
      <c r="B27" s="28" t="s">
        <v>55</v>
      </c>
      <c r="C27" s="37">
        <f>C25+C26</f>
        <v>3295.5</v>
      </c>
      <c r="D27" s="38">
        <f>D25+D26</f>
        <v>2972</v>
      </c>
      <c r="E27" s="38">
        <f>E25+E26</f>
        <v>670</v>
      </c>
      <c r="F27" s="60">
        <f t="shared" si="0"/>
        <v>0.22543741588156124</v>
      </c>
    </row>
    <row r="28" spans="1:6" ht="16.5" customHeight="1">
      <c r="A28" s="42">
        <v>50019</v>
      </c>
      <c r="B28" s="31" t="s">
        <v>56</v>
      </c>
      <c r="C28" s="32">
        <v>0</v>
      </c>
      <c r="D28" s="36"/>
      <c r="E28" s="36"/>
      <c r="F28" s="59">
        <v>0</v>
      </c>
    </row>
    <row r="29" spans="1:6" ht="16.5" customHeight="1">
      <c r="A29" s="42">
        <v>50013</v>
      </c>
      <c r="B29" s="31" t="s">
        <v>57</v>
      </c>
      <c r="C29" s="49">
        <v>7393</v>
      </c>
      <c r="D29" s="34">
        <v>6350</v>
      </c>
      <c r="E29" s="34">
        <v>4223</v>
      </c>
      <c r="F29" s="59">
        <f t="shared" si="0"/>
        <v>0.6650393700787401</v>
      </c>
    </row>
    <row r="30" spans="1:6" ht="16.5" customHeight="1">
      <c r="A30" s="42">
        <v>50014</v>
      </c>
      <c r="B30" s="31" t="s">
        <v>58</v>
      </c>
      <c r="C30" s="49">
        <v>1280</v>
      </c>
      <c r="D30" s="34">
        <v>1109</v>
      </c>
      <c r="E30" s="34">
        <v>759</v>
      </c>
      <c r="F30" s="59">
        <f t="shared" si="0"/>
        <v>0.6844003606853021</v>
      </c>
    </row>
    <row r="31" spans="1:6" ht="16.5" customHeight="1">
      <c r="A31" s="42">
        <v>50015</v>
      </c>
      <c r="B31" s="31" t="s">
        <v>59</v>
      </c>
      <c r="C31" s="49">
        <v>156.5</v>
      </c>
      <c r="D31" s="34">
        <v>158</v>
      </c>
      <c r="E31" s="34">
        <v>79</v>
      </c>
      <c r="F31" s="59">
        <f t="shared" si="0"/>
        <v>0.5</v>
      </c>
    </row>
    <row r="32" spans="1:6" ht="16.5" customHeight="1">
      <c r="A32" s="42">
        <v>50016</v>
      </c>
      <c r="B32" s="31" t="s">
        <v>60</v>
      </c>
      <c r="C32" s="49">
        <v>693</v>
      </c>
      <c r="D32" s="34">
        <v>466</v>
      </c>
      <c r="E32" s="34">
        <v>353</v>
      </c>
      <c r="F32" s="59">
        <f t="shared" si="0"/>
        <v>0.7575107296137339</v>
      </c>
    </row>
    <row r="33" spans="1:6" ht="16.5" customHeight="1">
      <c r="A33" s="42">
        <v>50017</v>
      </c>
      <c r="B33" s="31" t="s">
        <v>61</v>
      </c>
      <c r="C33" s="49">
        <v>1258.5</v>
      </c>
      <c r="D33" s="34">
        <v>1621</v>
      </c>
      <c r="E33" s="34">
        <v>623</v>
      </c>
      <c r="F33" s="59">
        <f t="shared" si="0"/>
        <v>0.38433066008636646</v>
      </c>
    </row>
    <row r="34" spans="1:6" ht="16.5" customHeight="1">
      <c r="A34" s="47">
        <v>7</v>
      </c>
      <c r="B34" s="28" t="s">
        <v>62</v>
      </c>
      <c r="C34" s="50">
        <f>C28+C29+C30+C31+C32+C33</f>
        <v>10781</v>
      </c>
      <c r="D34" s="38">
        <f>D28+D29+D30+D31+D32+D33</f>
        <v>9704</v>
      </c>
      <c r="E34" s="38">
        <f>E28+E29+E30+E31+E32+E33</f>
        <v>6037</v>
      </c>
      <c r="F34" s="60">
        <f t="shared" si="0"/>
        <v>0.6221145919208574</v>
      </c>
    </row>
    <row r="35" spans="1:6" ht="16.5" customHeight="1">
      <c r="A35" s="42">
        <v>40110</v>
      </c>
      <c r="B35" s="31" t="s">
        <v>89</v>
      </c>
      <c r="C35" s="51">
        <v>77650.63</v>
      </c>
      <c r="D35" s="36">
        <v>87711.67</v>
      </c>
      <c r="E35" s="36">
        <v>124654.41</v>
      </c>
      <c r="F35" s="59">
        <f>E35/D35</f>
        <v>1.4211838629910936</v>
      </c>
    </row>
    <row r="36" spans="1:6" ht="16.5" customHeight="1">
      <c r="A36" s="42">
        <v>50001</v>
      </c>
      <c r="B36" s="31" t="s">
        <v>90</v>
      </c>
      <c r="C36" s="51">
        <v>11180.9</v>
      </c>
      <c r="D36" s="36">
        <v>11864.8</v>
      </c>
      <c r="E36" s="36">
        <v>12796</v>
      </c>
      <c r="F36" s="59">
        <f>E36/D36</f>
        <v>1.0784842559503742</v>
      </c>
    </row>
    <row r="37" spans="1:6" ht="16.5" customHeight="1">
      <c r="A37" s="42">
        <v>50408</v>
      </c>
      <c r="B37" s="31" t="s">
        <v>91</v>
      </c>
      <c r="C37" s="51">
        <v>1610</v>
      </c>
      <c r="D37" s="36">
        <v>1100</v>
      </c>
      <c r="E37" s="36">
        <v>2823.18</v>
      </c>
      <c r="F37" s="59">
        <f>E37/D37</f>
        <v>2.5665272727272725</v>
      </c>
    </row>
    <row r="38" spans="1:6" ht="16.5" customHeight="1">
      <c r="A38" s="47">
        <v>8</v>
      </c>
      <c r="B38" s="28" t="s">
        <v>63</v>
      </c>
      <c r="C38" s="37">
        <f>C35+C36+C37</f>
        <v>90441.53</v>
      </c>
      <c r="D38" s="38">
        <f>D35+D36+D37</f>
        <v>100676.47</v>
      </c>
      <c r="E38" s="38">
        <f>E35+E36+E37</f>
        <v>140273.59</v>
      </c>
      <c r="F38" s="60">
        <f t="shared" si="0"/>
        <v>1.393310571973769</v>
      </c>
    </row>
    <row r="39" spans="1:6" ht="16.5" customHeight="1">
      <c r="A39" s="71">
        <v>9</v>
      </c>
      <c r="B39" s="68" t="s">
        <v>64</v>
      </c>
      <c r="C39" s="69">
        <v>9510</v>
      </c>
      <c r="D39" s="70">
        <v>26344.49</v>
      </c>
      <c r="E39" s="70">
        <v>11816</v>
      </c>
      <c r="F39" s="72">
        <f t="shared" si="0"/>
        <v>0.44851883638665996</v>
      </c>
    </row>
    <row r="40" spans="1:6" ht="16.5" customHeight="1">
      <c r="A40" s="71">
        <v>10</v>
      </c>
      <c r="B40" s="68" t="s">
        <v>65</v>
      </c>
      <c r="C40" s="69">
        <v>693</v>
      </c>
      <c r="D40" s="70">
        <v>891</v>
      </c>
      <c r="E40" s="70">
        <v>1157</v>
      </c>
      <c r="F40" s="72">
        <f t="shared" si="0"/>
        <v>1.2985409652076318</v>
      </c>
    </row>
    <row r="41" spans="1:6" ht="16.5" customHeight="1">
      <c r="A41" s="71">
        <v>11</v>
      </c>
      <c r="B41" s="68" t="s">
        <v>76</v>
      </c>
      <c r="C41" s="69">
        <v>4715</v>
      </c>
      <c r="D41" s="70">
        <v>7975.7</v>
      </c>
      <c r="E41" s="70">
        <v>5162.1</v>
      </c>
      <c r="F41" s="72">
        <f t="shared" si="0"/>
        <v>0.6472284564364257</v>
      </c>
    </row>
    <row r="42" spans="1:6" ht="16.5" customHeight="1" thickBot="1">
      <c r="A42" s="86" t="s">
        <v>66</v>
      </c>
      <c r="B42" s="87"/>
      <c r="C42" s="66">
        <f>C9+C15+C20+C21+C22+C23+C27+C34+C38+C39+C40+C41</f>
        <v>145694.18</v>
      </c>
      <c r="D42" s="67">
        <f>D9+D15+D20+D21+D22+D23+D27+D34+D38+D39+D40+D41</f>
        <v>188532.17</v>
      </c>
      <c r="E42" s="67">
        <f>E9+E15+E20+E21+E22+E23+E27+E34+E38+E39+E40+E41</f>
        <v>196619.74000000002</v>
      </c>
      <c r="F42" s="73">
        <f t="shared" si="0"/>
        <v>1.0428975596048145</v>
      </c>
    </row>
    <row r="43" spans="1:6" ht="16.5" customHeight="1" thickTop="1">
      <c r="A43" s="88" t="s">
        <v>67</v>
      </c>
      <c r="B43" s="88"/>
      <c r="C43" s="64">
        <v>36215</v>
      </c>
      <c r="D43" s="65">
        <v>41795</v>
      </c>
      <c r="E43" s="65"/>
      <c r="F43" s="74">
        <f t="shared" si="0"/>
        <v>0</v>
      </c>
    </row>
    <row r="44" spans="1:6" ht="16.5" customHeight="1">
      <c r="A44" s="89" t="s">
        <v>68</v>
      </c>
      <c r="B44" s="89"/>
      <c r="C44" s="44">
        <v>5295</v>
      </c>
      <c r="D44" s="46">
        <v>2850</v>
      </c>
      <c r="E44" s="46"/>
      <c r="F44" s="59">
        <v>0</v>
      </c>
    </row>
    <row r="45" spans="1:6" ht="16.5" customHeight="1">
      <c r="A45" s="89" t="s">
        <v>69</v>
      </c>
      <c r="B45" s="89"/>
      <c r="C45" s="44">
        <v>0</v>
      </c>
      <c r="D45" s="46"/>
      <c r="E45" s="46"/>
      <c r="F45" s="59">
        <v>0</v>
      </c>
    </row>
    <row r="46" spans="1:6" ht="16.5" customHeight="1">
      <c r="A46" s="90" t="s">
        <v>70</v>
      </c>
      <c r="B46" s="91"/>
      <c r="C46" s="29">
        <f>C42+C43+C44+C45</f>
        <v>187204.18</v>
      </c>
      <c r="D46" s="38">
        <f>D42+D43+D44+D45</f>
        <v>233177.17</v>
      </c>
      <c r="E46" s="38">
        <f>E42+E43+E44+E45</f>
        <v>196619.74000000002</v>
      </c>
      <c r="F46" s="60">
        <f>E46/D46</f>
        <v>0.8432203718743134</v>
      </c>
    </row>
    <row r="47" spans="1:6" ht="16.5" customHeight="1">
      <c r="A47" s="92" t="s">
        <v>71</v>
      </c>
      <c r="B47" s="92"/>
      <c r="C47" s="32"/>
      <c r="D47" s="36"/>
      <c r="E47" s="36"/>
      <c r="F47" s="59">
        <v>0</v>
      </c>
    </row>
    <row r="48" spans="1:6" ht="16.5" customHeight="1">
      <c r="A48" s="92" t="s">
        <v>72</v>
      </c>
      <c r="B48" s="92"/>
      <c r="C48" s="32"/>
      <c r="D48" s="36"/>
      <c r="E48" s="36"/>
      <c r="F48" s="59">
        <v>0</v>
      </c>
    </row>
    <row r="49" spans="1:6" ht="16.5" customHeight="1">
      <c r="A49" s="90" t="s">
        <v>73</v>
      </c>
      <c r="B49" s="91"/>
      <c r="C49" s="29">
        <f>C47+C48</f>
        <v>0</v>
      </c>
      <c r="D49" s="38"/>
      <c r="E49" s="38"/>
      <c r="F49" s="60">
        <v>0</v>
      </c>
    </row>
    <row r="50" spans="1:6" ht="16.5" customHeight="1">
      <c r="A50" s="93" t="s">
        <v>74</v>
      </c>
      <c r="B50" s="93"/>
      <c r="C50" s="29">
        <f>C46+C49</f>
        <v>187204.18</v>
      </c>
      <c r="D50" s="38">
        <f>D46+D49</f>
        <v>233177.17</v>
      </c>
      <c r="E50" s="38">
        <f>E46+E49</f>
        <v>196619.74000000002</v>
      </c>
      <c r="F50" s="60">
        <f t="shared" si="0"/>
        <v>0.8432203718743134</v>
      </c>
    </row>
    <row r="51" spans="1:6" ht="16.5" customHeight="1">
      <c r="A51" s="62"/>
      <c r="B51" s="52"/>
      <c r="C51" s="53"/>
      <c r="D51" s="54"/>
      <c r="E51" s="55"/>
      <c r="F51" s="57" t="s">
        <v>75</v>
      </c>
    </row>
  </sheetData>
  <sheetProtection/>
  <mergeCells count="11">
    <mergeCell ref="A46:B46"/>
    <mergeCell ref="A47:B47"/>
    <mergeCell ref="A48:B48"/>
    <mergeCell ref="A49:B49"/>
    <mergeCell ref="A50:B50"/>
    <mergeCell ref="A2:F2"/>
    <mergeCell ref="A3:F3"/>
    <mergeCell ref="A42:B42"/>
    <mergeCell ref="A43:B43"/>
    <mergeCell ref="A44:B44"/>
    <mergeCell ref="A45:B45"/>
  </mergeCells>
  <printOptions/>
  <pageMargins left="0" right="0" top="0" bottom="0" header="0" footer="0"/>
  <pageSetup horizontalDpi="600" verticalDpi="600" orientation="portrait" paperSize="9" scale="99" r:id="rId4"/>
  <colBreaks count="1" manualBreakCount="1">
    <brk id="6" max="65535" man="1"/>
  </colBreaks>
  <drawing r:id="rId3"/>
  <legacyDrawing r:id="rId2"/>
  <oleObjects>
    <oleObject progId="CorelDRAW.Graphic.11" shapeId="494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2021-03-22T12:52:39Z</cp:lastPrinted>
  <dcterms:created xsi:type="dcterms:W3CDTF">2019-03-07T12:32:34Z</dcterms:created>
  <dcterms:modified xsi:type="dcterms:W3CDTF">2021-03-23T08:38:36Z</dcterms:modified>
  <cp:category/>
  <cp:version/>
  <cp:contentType/>
  <cp:contentStatus/>
</cp:coreProperties>
</file>