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ANALITIK'!$A$1:$E$71</definedName>
    <definedName name="_xlnm.Print_Area" localSheetId="1">'TE HYRAT MUJORE NË ANALITIK'!$A$1:$F$49</definedName>
  </definedNames>
  <calcPr fullCalcOnLoad="1"/>
</workbook>
</file>

<file path=xl/sharedStrings.xml><?xml version="1.0" encoding="utf-8"?>
<sst xmlns="http://schemas.openxmlformats.org/spreadsheetml/2006/main" count="127" uniqueCount="123">
  <si>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</si>
  <si>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</si>
  <si>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</si>
  <si>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</si>
  <si>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</si>
  <si>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</si>
  <si>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</si>
  <si>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</si>
  <si>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</si>
  <si>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14220  -  BOTIMET E PUBLIKIMEVE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</si>
  <si>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</si>
  <si>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</si>
  <si>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</si>
  <si>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</si>
  <si>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</si>
  <si>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</si>
  <si>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</si>
  <si>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</si>
  <si>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13140  -  SHPENZIMET E UDHËTIMEVE  ZYRTARE JASHTË VENDIT</t>
  </si>
  <si>
    <t xml:space="preserve">      13141  -  SHPENZIME TE VOGLA - PARA XHEPI</t>
  </si>
  <si>
    <t xml:space="preserve">      13310  -  SHPENZIMET PËR INTERNET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</si>
  <si>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</si>
  <si>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</si>
  <si>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</si>
  <si>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</si>
  <si>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</si>
  <si>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</si>
  <si>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</si>
  <si>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</si>
  <si>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</si>
  <si>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</si>
  <si>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</si>
  <si>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>KODET</t>
  </si>
  <si>
    <t>PERSHKRIMI</t>
  </si>
  <si>
    <t>Taksa urbanistike te ndryshme</t>
  </si>
  <si>
    <t>URBANIZMI</t>
  </si>
  <si>
    <t>Te hyrat nga tregjet</t>
  </si>
  <si>
    <t>Shitja e makinave</t>
  </si>
  <si>
    <t>SHERBIME PUBLIKE</t>
  </si>
  <si>
    <t>INSPEKSIONI</t>
  </si>
  <si>
    <t>BUJQESIA</t>
  </si>
  <si>
    <t>KADASTRA</t>
  </si>
  <si>
    <t>ZHVILLIMI EKONOMIK</t>
  </si>
  <si>
    <t>ADMINISTRATA</t>
  </si>
  <si>
    <t>BUXHET E FINANCA</t>
  </si>
  <si>
    <t>ARSIMI</t>
  </si>
  <si>
    <t>KULTURA</t>
  </si>
  <si>
    <t>TOTALI I TE HYRAVE VETANAKE</t>
  </si>
  <si>
    <t>Gani Rama</t>
  </si>
  <si>
    <t>SHËNDËTSIA</t>
  </si>
  <si>
    <t xml:space="preserve">Leje ndërtimi </t>
  </si>
  <si>
    <t>Kompensim për shfrytëzimin e hapësirës publike</t>
  </si>
  <si>
    <t>Taksa për Legalizim</t>
  </si>
  <si>
    <t>Shfrytëzimi i pronës publike</t>
  </si>
  <si>
    <t>Te hyrat nga parkingjet e rrugës</t>
  </si>
  <si>
    <t>Leje për taksi-vijat e autobusëve</t>
  </si>
  <si>
    <t>Dënimet nga inspekcionet-veterina</t>
  </si>
  <si>
    <t>Leje për plotësimin e kushteve sanitare-teknike</t>
  </si>
  <si>
    <t>Gjobat nga inspektorati</t>
  </si>
  <si>
    <t>Taksa për pije alkoolike</t>
  </si>
  <si>
    <t>Te hyrat nga shërbimet Kadastrave</t>
  </si>
  <si>
    <t>Ekspertiza Kadastrave</t>
  </si>
  <si>
    <t>Tatimi mbi pronën</t>
  </si>
  <si>
    <t>Taksa për regjistrimin e automjeteve</t>
  </si>
  <si>
    <t>Qiraja për lokalet e komunës</t>
  </si>
  <si>
    <t>TOTALI ME DONACIONE</t>
  </si>
  <si>
    <t xml:space="preserve">TOTALI I TE HYRAVE </t>
  </si>
  <si>
    <t xml:space="preserve">      11126  -  ANËTARËSIM - ODA E MJEKËVE TË KOSOVËS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</si>
  <si>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</si>
  <si>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</si>
  <si>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</si>
  <si>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13710  -  VAJ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</si>
  <si>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</si>
  <si>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</si>
  <si>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</si>
  <si>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14032  -  MIRËMBAJTJA AUTO RRUGËVE LOKALE</t>
  </si>
  <si>
    <t xml:space="preserve">      31120  -  NDËRTESAT ADMINISTRATËS AFARISTE</t>
  </si>
  <si>
    <t xml:space="preserve">      31270  -  MIRËMBAJTJA INVESTIME</t>
  </si>
  <si>
    <t xml:space="preserve">      34000  -  PAGESA - VENDIME GJYQËSORE</t>
  </si>
  <si>
    <t xml:space="preserve">      13132  -  AKOMODIMI I UDHËTIMEVE  ZYRTARË BRENDA VENDI</t>
  </si>
  <si>
    <t xml:space="preserve">      13320  -  SHPENZIMET E TELEFONISË MOBILE</t>
  </si>
  <si>
    <t xml:space="preserve">      13620  -  FURNIZIM ME USHQIM DHE PIJE(JO DREKA ZYRTARE</t>
  </si>
  <si>
    <t xml:space="preserve">      13630  -  FURNIZIME MJEKËSORE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</si>
  <si>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</si>
  <si>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</si>
  <si>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</si>
  <si>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</si>
  <si>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</si>
  <si>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13660  -  AKOMODIMI</t>
  </si>
  <si>
    <t xml:space="preserve">      14023  -  MIRËMBAJTJA E SHKOLLAVE</t>
  </si>
  <si>
    <t xml:space="preserve">      13503  -  KOMPJUTERË MË PAK SE 1000 EURO</t>
  </si>
  <si>
    <t xml:space="preserve">      13820  -  AVANSC PËR UDHËTIME ZYRTARE</t>
  </si>
  <si>
    <t xml:space="preserve">      14120  -  QIRAJA PËR TOKE</t>
  </si>
  <si>
    <t xml:space="preserve">      21200  -  SUBVENCIONE  PËR ENTITETE JOPUBLIKE</t>
  </si>
  <si>
    <t xml:space="preserve">      31121  -  OBJEKTET ARSIMORE</t>
  </si>
  <si>
    <t xml:space="preserve">      31250  -  KANALIZIMI</t>
  </si>
  <si>
    <t xml:space="preserve">      31260  -  UJËSJELLËSI</t>
  </si>
  <si>
    <t xml:space="preserve">      32100  -  TOKA</t>
  </si>
  <si>
    <t xml:space="preserve">      13506  -  PAJISJE SPECIALISTIKE MJEKËSORE &lt;1000</t>
  </si>
  <si>
    <t xml:space="preserve">      13790  -  GAS NATYROR</t>
  </si>
  <si>
    <t xml:space="preserve">      31690  -  PAJISJE TJERA</t>
  </si>
  <si>
    <t xml:space="preserve">      31700  -  VETURA ZYRTARE</t>
  </si>
  <si>
    <t xml:space="preserve">      32130  -  PYLLTARIA</t>
  </si>
  <si>
    <t xml:space="preserve">      34100  -  PAGESA - NENI 39.2 LMFPP</t>
  </si>
  <si>
    <t>Mars      2019</t>
  </si>
  <si>
    <t>Mars      2020</t>
  </si>
  <si>
    <t>Mars      2021</t>
  </si>
  <si>
    <t xml:space="preserve">                        MARS-RAPORTI ANALITIK I TË HYRAVE  PËR TRI VITE</t>
  </si>
  <si>
    <t xml:space="preserve">            MARS- RAPORTI  ANALITIKË I SHPENZIMEVE   PËR TRI VITE</t>
  </si>
  <si>
    <t>Taksa Administrative</t>
  </si>
  <si>
    <t>Donacionet e Jashtme</t>
  </si>
  <si>
    <t>Te Hyrat nga gjobat ne Trafik</t>
  </si>
  <si>
    <t xml:space="preserve">Te Hyrat nga Gjykata </t>
  </si>
  <si>
    <t>Te Hyrat nga Pylltaria</t>
  </si>
  <si>
    <t>Krahasimi       - 1 vite</t>
  </si>
  <si>
    <t>Taksa ne Firma te Biznesit</t>
  </si>
  <si>
    <t>Taksa për zgjatjen e orarit te punës</t>
  </si>
  <si>
    <t>Certifikata e Lindjes</t>
  </si>
  <si>
    <t>Certifikata e Kurorëzimit</t>
  </si>
  <si>
    <t>Certifikata e Vdekjes</t>
  </si>
  <si>
    <t>Certifikata tjera</t>
  </si>
  <si>
    <t>Taksa e verif.dokumentave te ndryshëm</t>
  </si>
  <si>
    <t>Donacionet e Brendshme (participimet)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</si>
</sst>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46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3" fontId="4" fillId="34" borderId="12" xfId="4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3" fontId="2" fillId="0" borderId="12" xfId="42" applyFont="1" applyBorder="1" applyAlignment="1">
      <alignment horizontal="center" vertical="center" wrapText="1"/>
    </xf>
    <xf numFmtId="4" fontId="2" fillId="33" borderId="12" xfId="42" applyNumberFormat="1" applyFont="1" applyFill="1" applyBorder="1" applyAlignment="1">
      <alignment horizontal="right"/>
    </xf>
    <xf numFmtId="4" fontId="2" fillId="33" borderId="12" xfId="42" applyNumberFormat="1" applyFont="1" applyFill="1" applyBorder="1" applyAlignment="1">
      <alignment vertical="center"/>
    </xf>
    <xf numFmtId="4" fontId="2" fillId="0" borderId="12" xfId="42" applyNumberFormat="1" applyFont="1" applyBorder="1" applyAlignment="1">
      <alignment horizontal="center" vertical="center" wrapText="1"/>
    </xf>
    <xf numFmtId="4" fontId="2" fillId="0" borderId="12" xfId="42" applyNumberFormat="1" applyFont="1" applyBorder="1" applyAlignment="1">
      <alignment vertical="center" wrapText="1"/>
    </xf>
    <xf numFmtId="43" fontId="4" fillId="34" borderId="12" xfId="42" applyFont="1" applyFill="1" applyBorder="1" applyAlignment="1">
      <alignment horizontal="right" vertical="center" wrapText="1"/>
    </xf>
    <xf numFmtId="4" fontId="4" fillId="34" borderId="12" xfId="42" applyNumberFormat="1" applyFont="1" applyFill="1" applyBorder="1" applyAlignment="1">
      <alignment vertical="center" wrapText="1"/>
    </xf>
    <xf numFmtId="4" fontId="2" fillId="33" borderId="12" xfId="42" applyNumberFormat="1" applyFont="1" applyFill="1" applyBorder="1" applyAlignment="1">
      <alignment/>
    </xf>
    <xf numFmtId="4" fontId="2" fillId="0" borderId="12" xfId="42" applyNumberFormat="1" applyFont="1" applyBorder="1" applyAlignment="1">
      <alignment vertical="center"/>
    </xf>
    <xf numFmtId="4" fontId="2" fillId="0" borderId="12" xfId="42" applyNumberFormat="1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3" fontId="2" fillId="0" borderId="12" xfId="42" applyFont="1" applyFill="1" applyBorder="1" applyAlignment="1">
      <alignment horizontal="center" vertical="center" wrapText="1"/>
    </xf>
    <xf numFmtId="43" fontId="2" fillId="0" borderId="12" xfId="42" applyFont="1" applyFill="1" applyBorder="1" applyAlignment="1">
      <alignment horizontal="right" vertical="center" wrapText="1"/>
    </xf>
    <xf numFmtId="4" fontId="2" fillId="0" borderId="12" xfId="42" applyNumberFormat="1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3" fontId="2" fillId="0" borderId="12" xfId="42" applyFont="1" applyBorder="1" applyAlignment="1">
      <alignment horizontal="right" vertical="center" wrapText="1"/>
    </xf>
    <xf numFmtId="39" fontId="2" fillId="33" borderId="12" xfId="42" applyNumberFormat="1" applyFont="1" applyFill="1" applyBorder="1" applyAlignment="1">
      <alignment/>
    </xf>
    <xf numFmtId="39" fontId="4" fillId="34" borderId="12" xfId="42" applyNumberFormat="1" applyFont="1" applyFill="1" applyBorder="1" applyAlignment="1">
      <alignment vertical="center" wrapText="1"/>
    </xf>
    <xf numFmtId="39" fontId="2" fillId="33" borderId="12" xfId="42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42" applyNumberFormat="1" applyFont="1" applyAlignment="1">
      <alignment vertical="center" wrapText="1"/>
    </xf>
    <xf numFmtId="0" fontId="8" fillId="35" borderId="12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10" fontId="11" fillId="0" borderId="12" xfId="0" applyNumberFormat="1" applyFont="1" applyBorder="1" applyAlignment="1">
      <alignment/>
    </xf>
    <xf numFmtId="10" fontId="7" fillId="34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3" fontId="4" fillId="34" borderId="13" xfId="42" applyFont="1" applyFill="1" applyBorder="1" applyAlignment="1">
      <alignment horizontal="center" vertical="center" wrapText="1"/>
    </xf>
    <xf numFmtId="4" fontId="4" fillId="34" borderId="13" xfId="42" applyNumberFormat="1" applyFont="1" applyFill="1" applyBorder="1" applyAlignment="1">
      <alignment vertical="center" wrapText="1"/>
    </xf>
    <xf numFmtId="10" fontId="7" fillId="34" borderId="13" xfId="0" applyNumberFormat="1" applyFont="1" applyFill="1" applyBorder="1" applyAlignment="1">
      <alignment/>
    </xf>
    <xf numFmtId="10" fontId="11" fillId="0" borderId="14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43" fontId="4" fillId="0" borderId="12" xfId="42" applyFont="1" applyFill="1" applyBorder="1" applyAlignment="1">
      <alignment horizontal="right" vertical="center" wrapText="1"/>
    </xf>
    <xf numFmtId="4" fontId="4" fillId="0" borderId="12" xfId="42" applyNumberFormat="1" applyFont="1" applyFill="1" applyBorder="1" applyAlignment="1">
      <alignment vertical="center" wrapText="1"/>
    </xf>
    <xf numFmtId="10" fontId="7" fillId="0" borderId="12" xfId="0" applyNumberFormat="1" applyFont="1" applyFill="1" applyBorder="1" applyAlignment="1">
      <alignment/>
    </xf>
    <xf numFmtId="166" fontId="4" fillId="0" borderId="12" xfId="42" applyNumberFormat="1" applyFont="1" applyFill="1" applyBorder="1" applyAlignment="1">
      <alignment horizontal="right" vertical="center" wrapText="1"/>
    </xf>
    <xf numFmtId="43" fontId="2" fillId="0" borderId="0" xfId="42" applyFont="1" applyAlignment="1">
      <alignment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3" fontId="1" fillId="0" borderId="10" xfId="42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vertical="center" wrapText="1"/>
      <protection/>
    </xf>
    <xf numFmtId="43" fontId="3" fillId="34" borderId="10" xfId="0" applyNumberFormat="1" applyFont="1" applyFill="1" applyBorder="1" applyAlignment="1" applyProtection="1">
      <alignment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3" fontId="1" fillId="0" borderId="15" xfId="42" applyFont="1" applyFill="1" applyBorder="1" applyAlignment="1" applyProtection="1">
      <alignment horizontal="center" vertical="center" wrapText="1"/>
      <protection/>
    </xf>
    <xf numFmtId="43" fontId="1" fillId="33" borderId="10" xfId="42" applyFont="1" applyFill="1" applyBorder="1" applyAlignment="1" applyProtection="1">
      <alignment horizontal="left" vertical="center" wrapText="1"/>
      <protection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43" fontId="11" fillId="0" borderId="0" xfId="42" applyFont="1" applyAlignment="1">
      <alignment/>
    </xf>
    <xf numFmtId="10" fontId="11" fillId="0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43" fontId="1" fillId="33" borderId="15" xfId="42" applyFont="1" applyFill="1" applyBorder="1" applyAlignment="1" applyProtection="1">
      <alignment horizontal="center" vertical="center" wrapText="1"/>
      <protection/>
    </xf>
    <xf numFmtId="43" fontId="3" fillId="34" borderId="10" xfId="42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" fontId="2" fillId="0" borderId="12" xfId="42" applyNumberFormat="1" applyFont="1" applyBorder="1" applyAlignment="1">
      <alignment horizontal="right" vertical="center" wrapText="1"/>
    </xf>
    <xf numFmtId="4" fontId="2" fillId="0" borderId="12" xfId="42" applyNumberFormat="1" applyFont="1" applyBorder="1" applyAlignment="1">
      <alignment horizontal="right" wrapText="1"/>
    </xf>
    <xf numFmtId="43" fontId="4" fillId="0" borderId="12" xfId="42" applyFont="1" applyFill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43" fontId="1" fillId="33" borderId="19" xfId="42" applyFont="1" applyFill="1" applyBorder="1" applyAlignment="1" applyProtection="1">
      <alignment horizontal="center" vertical="center" wrapText="1"/>
      <protection/>
    </xf>
    <xf numFmtId="10" fontId="11" fillId="0" borderId="14" xfId="0" applyNumberFormat="1" applyFont="1" applyFill="1" applyBorder="1" applyAlignment="1">
      <alignment/>
    </xf>
    <xf numFmtId="43" fontId="4" fillId="34" borderId="20" xfId="42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133350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view="pageBreakPreview" zoomScale="110" zoomScaleSheetLayoutView="110" zoomScalePageLayoutView="0" workbookViewId="0" topLeftCell="A1">
      <selection activeCell="G7" sqref="G7"/>
    </sheetView>
  </sheetViews>
  <sheetFormatPr defaultColWidth="9.140625" defaultRowHeight="12.75"/>
  <cols>
    <col min="1" max="1" width="66.57421875" style="1" customWidth="1"/>
    <col min="2" max="4" width="13.7109375" style="52" customWidth="1"/>
    <col min="5" max="5" width="9.00390625" style="1" customWidth="1"/>
    <col min="6" max="6" width="12.7109375" style="1" bestFit="1" customWidth="1"/>
    <col min="7" max="7" width="14.57421875" style="1" bestFit="1" customWidth="1"/>
    <col min="8" max="16384" width="9.140625" style="1" customWidth="1"/>
  </cols>
  <sheetData>
    <row r="1" spans="1:3" ht="21" customHeight="1">
      <c r="A1" s="5"/>
      <c r="B1" s="60"/>
      <c r="C1" s="60"/>
    </row>
    <row r="2" spans="1:3" ht="35.25" customHeight="1">
      <c r="A2" s="71" t="s">
        <v>108</v>
      </c>
      <c r="B2" s="71"/>
      <c r="C2" s="71"/>
    </row>
    <row r="3" spans="1:6" s="7" customFormat="1" ht="29.25" thickBot="1">
      <c r="A3" s="6" t="s">
        <v>0</v>
      </c>
      <c r="B3" s="81" t="s">
        <v>104</v>
      </c>
      <c r="C3" s="43" t="s">
        <v>105</v>
      </c>
      <c r="D3" s="43" t="s">
        <v>106</v>
      </c>
      <c r="E3" s="82" t="s">
        <v>114</v>
      </c>
      <c r="F3" s="1"/>
    </row>
    <row r="4" spans="1:7" s="4" customFormat="1" ht="15.75" customHeight="1" thickTop="1">
      <c r="A4" s="2" t="s">
        <v>12</v>
      </c>
      <c r="B4" s="79">
        <v>1005551.2000000001</v>
      </c>
      <c r="C4" s="79">
        <v>992602.08</v>
      </c>
      <c r="D4" s="79">
        <v>2142655.57</v>
      </c>
      <c r="E4" s="80">
        <f aca="true" t="shared" si="0" ref="E4:E71">D4/C4</f>
        <v>2.158624904352407</v>
      </c>
      <c r="F4" s="1"/>
      <c r="G4" s="7"/>
    </row>
    <row r="5" spans="1:7" ht="15.75" customHeight="1">
      <c r="A5" s="2" t="s">
        <v>13</v>
      </c>
      <c r="B5" s="61">
        <v>4691.84</v>
      </c>
      <c r="C5" s="61">
        <v>4941.45</v>
      </c>
      <c r="D5" s="61">
        <v>11292.91</v>
      </c>
      <c r="E5" s="63">
        <f t="shared" si="0"/>
        <v>2.285343370872922</v>
      </c>
      <c r="G5" s="7"/>
    </row>
    <row r="6" spans="1:7" ht="15.75" customHeight="1">
      <c r="A6" s="2" t="s">
        <v>14</v>
      </c>
      <c r="B6" s="61">
        <v>413.94</v>
      </c>
      <c r="C6" s="61">
        <v>407.4</v>
      </c>
      <c r="D6" s="61">
        <v>1011.96</v>
      </c>
      <c r="E6" s="63">
        <f t="shared" si="0"/>
        <v>2.4839469808541974</v>
      </c>
      <c r="G6" s="7"/>
    </row>
    <row r="7" spans="1:7" ht="15.75" customHeight="1">
      <c r="A7" s="2" t="s">
        <v>67</v>
      </c>
      <c r="B7" s="61">
        <v>5360</v>
      </c>
      <c r="C7" s="61"/>
      <c r="D7" s="61">
        <v>4720</v>
      </c>
      <c r="E7" s="63" t="e">
        <f t="shared" si="0"/>
        <v>#DIV/0!</v>
      </c>
      <c r="G7" s="7"/>
    </row>
    <row r="8" spans="1:7" ht="15.75" customHeight="1">
      <c r="A8" s="2" t="s">
        <v>15</v>
      </c>
      <c r="B8" s="61">
        <v>56597.48</v>
      </c>
      <c r="C8" s="61">
        <v>58371.59</v>
      </c>
      <c r="D8" s="61">
        <v>134681.05</v>
      </c>
      <c r="E8" s="63">
        <f t="shared" si="0"/>
        <v>2.3073048035868133</v>
      </c>
      <c r="G8" s="7"/>
    </row>
    <row r="9" spans="1:7" ht="15.75" customHeight="1">
      <c r="A9" s="2" t="s">
        <v>16</v>
      </c>
      <c r="B9" s="61">
        <v>54338.14</v>
      </c>
      <c r="C9" s="61">
        <v>55486.34</v>
      </c>
      <c r="D9" s="61">
        <v>120503.23</v>
      </c>
      <c r="E9" s="63">
        <f t="shared" si="0"/>
        <v>2.171763897204249</v>
      </c>
      <c r="G9" s="7"/>
    </row>
    <row r="10" spans="1:7" ht="15.75" customHeight="1">
      <c r="A10" s="2" t="s">
        <v>17</v>
      </c>
      <c r="B10" s="61">
        <v>54338.14</v>
      </c>
      <c r="C10" s="61">
        <v>55486.34</v>
      </c>
      <c r="D10" s="61">
        <v>120503.23</v>
      </c>
      <c r="E10" s="63">
        <f t="shared" si="0"/>
        <v>2.171763897204249</v>
      </c>
      <c r="G10" s="7"/>
    </row>
    <row r="11" spans="1:7" ht="15.75" customHeight="1">
      <c r="A11" s="2" t="s">
        <v>79</v>
      </c>
      <c r="B11" s="61">
        <v>78677.8</v>
      </c>
      <c r="C11" s="65">
        <v>180</v>
      </c>
      <c r="D11" s="57">
        <v>1200</v>
      </c>
      <c r="E11" s="63">
        <f t="shared" si="0"/>
        <v>6.666666666666667</v>
      </c>
      <c r="G11" s="7"/>
    </row>
    <row r="12" spans="1:7" ht="15.75" customHeight="1">
      <c r="A12" s="2" t="s">
        <v>18</v>
      </c>
      <c r="B12" s="61">
        <v>621.6</v>
      </c>
      <c r="C12" s="54"/>
      <c r="D12" s="53"/>
      <c r="E12" s="63" t="e">
        <f t="shared" si="0"/>
        <v>#DIV/0!</v>
      </c>
      <c r="G12" s="7"/>
    </row>
    <row r="13" spans="1:7" ht="15.75" customHeight="1">
      <c r="A13" s="2" t="s">
        <v>19</v>
      </c>
      <c r="B13" s="59">
        <v>94</v>
      </c>
      <c r="C13" s="54"/>
      <c r="D13" s="53"/>
      <c r="E13" s="63" t="e">
        <f t="shared" si="0"/>
        <v>#DIV/0!</v>
      </c>
      <c r="G13" s="7"/>
    </row>
    <row r="14" spans="1:7" ht="15.75" customHeight="1">
      <c r="A14" s="2" t="s">
        <v>1</v>
      </c>
      <c r="B14" s="61">
        <v>29275.62</v>
      </c>
      <c r="C14" s="61">
        <v>30807.06</v>
      </c>
      <c r="D14" s="61">
        <v>11616.77</v>
      </c>
      <c r="E14" s="63">
        <f t="shared" si="0"/>
        <v>0.37708142224542035</v>
      </c>
      <c r="G14" s="7"/>
    </row>
    <row r="15" spans="1:7" ht="15.75" customHeight="1">
      <c r="A15" s="2" t="s">
        <v>2</v>
      </c>
      <c r="B15" s="61">
        <v>7124.31</v>
      </c>
      <c r="C15" s="61">
        <v>2642.15</v>
      </c>
      <c r="D15" s="61">
        <v>6366.38</v>
      </c>
      <c r="E15" s="63">
        <f t="shared" si="0"/>
        <v>2.409545256703821</v>
      </c>
      <c r="G15" s="7"/>
    </row>
    <row r="16" spans="1:5" ht="15.75" customHeight="1">
      <c r="A16" s="2" t="s">
        <v>3</v>
      </c>
      <c r="B16" s="61">
        <v>3210.72</v>
      </c>
      <c r="C16" s="61">
        <v>2806.85</v>
      </c>
      <c r="D16" s="61">
        <v>3044.25</v>
      </c>
      <c r="E16" s="63">
        <f t="shared" si="0"/>
        <v>1.0845787982970234</v>
      </c>
    </row>
    <row r="17" spans="1:5" ht="15.75" customHeight="1">
      <c r="A17" s="2" t="s">
        <v>4</v>
      </c>
      <c r="B17" s="61">
        <v>16155.03</v>
      </c>
      <c r="C17" s="61">
        <v>9477.34</v>
      </c>
      <c r="D17" s="61">
        <v>6610.24</v>
      </c>
      <c r="E17" s="63">
        <f t="shared" si="0"/>
        <v>0.6974784063882904</v>
      </c>
    </row>
    <row r="18" spans="1:5" ht="15.75" customHeight="1">
      <c r="A18" s="2" t="s">
        <v>5</v>
      </c>
      <c r="B18" s="61">
        <v>2589</v>
      </c>
      <c r="C18" s="61">
        <v>498.28</v>
      </c>
      <c r="D18" s="61">
        <v>757.99</v>
      </c>
      <c r="E18" s="63">
        <f t="shared" si="0"/>
        <v>1.521212972625833</v>
      </c>
    </row>
    <row r="19" spans="1:5" ht="15.75" customHeight="1">
      <c r="A19" s="2" t="s">
        <v>20</v>
      </c>
      <c r="B19" s="61">
        <v>542.58</v>
      </c>
      <c r="C19" s="54">
        <v>167.3</v>
      </c>
      <c r="D19" s="61">
        <v>531.93</v>
      </c>
      <c r="E19" s="63">
        <f t="shared" si="0"/>
        <v>3.1794979079497905</v>
      </c>
    </row>
    <row r="20" spans="1:5" ht="15.75" customHeight="1">
      <c r="A20" s="2" t="s">
        <v>80</v>
      </c>
      <c r="B20" s="61">
        <v>1132.33</v>
      </c>
      <c r="C20" s="54"/>
      <c r="D20" s="61">
        <v>180.93</v>
      </c>
      <c r="E20" s="63" t="e">
        <f t="shared" si="0"/>
        <v>#DIV/0!</v>
      </c>
    </row>
    <row r="21" spans="1:5" ht="15.75" customHeight="1">
      <c r="A21" s="2" t="s">
        <v>6</v>
      </c>
      <c r="B21" s="59">
        <v>272.4</v>
      </c>
      <c r="C21" s="54">
        <v>1484.9</v>
      </c>
      <c r="D21" s="61">
        <v>308.1</v>
      </c>
      <c r="E21" s="63">
        <f t="shared" si="0"/>
        <v>0.2074887197791097</v>
      </c>
    </row>
    <row r="22" spans="1:5" ht="15.75" customHeight="1">
      <c r="A22" s="2" t="s">
        <v>68</v>
      </c>
      <c r="B22" s="59"/>
      <c r="C22" s="54">
        <v>5156</v>
      </c>
      <c r="D22" s="61">
        <v>3420.67</v>
      </c>
      <c r="E22" s="63">
        <f t="shared" si="0"/>
        <v>0.6634348332040342</v>
      </c>
    </row>
    <row r="23" spans="1:5" ht="15.75" customHeight="1">
      <c r="A23" s="2" t="s">
        <v>21</v>
      </c>
      <c r="B23" s="59">
        <v>177453.8</v>
      </c>
      <c r="C23" s="54">
        <v>186052.71</v>
      </c>
      <c r="D23" s="61">
        <v>86680.55</v>
      </c>
      <c r="E23" s="63">
        <f t="shared" si="0"/>
        <v>0.4658924344611804</v>
      </c>
    </row>
    <row r="24" spans="1:5" ht="15.75" customHeight="1">
      <c r="A24" s="2" t="s">
        <v>22</v>
      </c>
      <c r="B24" s="59">
        <v>1970</v>
      </c>
      <c r="C24" s="54">
        <v>3662.82</v>
      </c>
      <c r="D24" s="61"/>
      <c r="E24" s="63">
        <f t="shared" si="0"/>
        <v>0</v>
      </c>
    </row>
    <row r="25" spans="1:5" ht="15.75" customHeight="1">
      <c r="A25" s="2" t="s">
        <v>69</v>
      </c>
      <c r="B25" s="59">
        <v>98</v>
      </c>
      <c r="C25" s="54"/>
      <c r="D25" s="61">
        <v>45.01</v>
      </c>
      <c r="E25" s="63" t="e">
        <f t="shared" si="0"/>
        <v>#DIV/0!</v>
      </c>
    </row>
    <row r="26" spans="1:5" ht="15.75" customHeight="1">
      <c r="A26" s="2" t="s">
        <v>90</v>
      </c>
      <c r="B26" s="59">
        <v>2163</v>
      </c>
      <c r="C26" s="58">
        <v>7915</v>
      </c>
      <c r="D26" s="65">
        <v>18840</v>
      </c>
      <c r="E26" s="63">
        <f t="shared" si="0"/>
        <v>2.3802905874921034</v>
      </c>
    </row>
    <row r="27" spans="1:5" ht="15.75" customHeight="1">
      <c r="A27" s="2" t="s">
        <v>98</v>
      </c>
      <c r="B27" s="61"/>
      <c r="C27" s="61">
        <v>72</v>
      </c>
      <c r="D27" s="65"/>
      <c r="E27" s="63"/>
    </row>
    <row r="28" spans="1:5" ht="15.75" customHeight="1">
      <c r="A28" s="2" t="s">
        <v>23</v>
      </c>
      <c r="B28" s="59">
        <v>2876.69</v>
      </c>
      <c r="C28" s="54">
        <v>7230</v>
      </c>
      <c r="D28" s="61">
        <v>900.78</v>
      </c>
      <c r="E28" s="63">
        <f t="shared" si="0"/>
        <v>0.12458921161825726</v>
      </c>
    </row>
    <row r="29" spans="1:5" ht="15.75" customHeight="1">
      <c r="A29" s="2" t="s">
        <v>7</v>
      </c>
      <c r="B29" s="61">
        <v>20955.85</v>
      </c>
      <c r="C29" s="54">
        <v>14418.12</v>
      </c>
      <c r="D29" s="61">
        <v>6110.03</v>
      </c>
      <c r="E29" s="63">
        <f t="shared" si="0"/>
        <v>0.4237743894488324</v>
      </c>
    </row>
    <row r="30" spans="1:5" ht="15.75" customHeight="1">
      <c r="A30" s="2" t="s">
        <v>81</v>
      </c>
      <c r="B30" s="61">
        <v>19649.72</v>
      </c>
      <c r="C30" s="61">
        <v>198.83</v>
      </c>
      <c r="D30" s="61">
        <v>10099.76</v>
      </c>
      <c r="E30" s="63">
        <f t="shared" si="0"/>
        <v>50.795956344616</v>
      </c>
    </row>
    <row r="31" spans="1:5" ht="15.75" customHeight="1">
      <c r="A31" s="2" t="s">
        <v>82</v>
      </c>
      <c r="B31" s="61">
        <v>4760.23</v>
      </c>
      <c r="C31" s="61">
        <v>12999.48</v>
      </c>
      <c r="D31" s="61">
        <v>991.95</v>
      </c>
      <c r="E31" s="63">
        <f t="shared" si="0"/>
        <v>0.07630689842978335</v>
      </c>
    </row>
    <row r="32" spans="1:5" ht="15.75" customHeight="1">
      <c r="A32" s="2" t="s">
        <v>70</v>
      </c>
      <c r="B32" s="61">
        <v>2054.3</v>
      </c>
      <c r="C32" s="61">
        <v>2448.75</v>
      </c>
      <c r="D32" s="61">
        <v>2025</v>
      </c>
      <c r="E32" s="63">
        <f t="shared" si="0"/>
        <v>0.8269525267993875</v>
      </c>
    </row>
    <row r="33" spans="1:5" ht="15.75" customHeight="1">
      <c r="A33" s="2" t="s">
        <v>88</v>
      </c>
      <c r="B33" s="61">
        <v>4376.14</v>
      </c>
      <c r="C33" s="61"/>
      <c r="D33" s="61"/>
      <c r="E33" s="63" t="e">
        <f t="shared" si="0"/>
        <v>#DIV/0!</v>
      </c>
    </row>
    <row r="34" spans="1:5" ht="15.75" customHeight="1">
      <c r="A34" s="2" t="s">
        <v>71</v>
      </c>
      <c r="B34" s="61">
        <v>73.5</v>
      </c>
      <c r="C34" s="61">
        <v>1400</v>
      </c>
      <c r="D34" s="61"/>
      <c r="E34" s="63">
        <f t="shared" si="0"/>
        <v>0</v>
      </c>
    </row>
    <row r="35" spans="1:5" ht="15.75" customHeight="1">
      <c r="A35" s="2" t="s">
        <v>24</v>
      </c>
      <c r="B35" s="59">
        <v>21928.1</v>
      </c>
      <c r="C35" s="54">
        <v>37157.05</v>
      </c>
      <c r="D35" s="61">
        <v>12494.5</v>
      </c>
      <c r="E35" s="63">
        <f t="shared" si="0"/>
        <v>0.3362618937725142</v>
      </c>
    </row>
    <row r="36" spans="1:5" ht="15.75" customHeight="1">
      <c r="A36" s="2" t="s">
        <v>72</v>
      </c>
      <c r="B36" s="59">
        <v>1064.7</v>
      </c>
      <c r="C36" s="54"/>
      <c r="D36" s="3">
        <v>3366</v>
      </c>
      <c r="E36" s="63" t="e">
        <f t="shared" si="0"/>
        <v>#DIV/0!</v>
      </c>
    </row>
    <row r="37" spans="1:5" ht="15.75" customHeight="1">
      <c r="A37" s="2" t="s">
        <v>73</v>
      </c>
      <c r="B37" s="59">
        <v>27.33</v>
      </c>
      <c r="C37" s="54">
        <v>24.14</v>
      </c>
      <c r="D37" s="3"/>
      <c r="E37" s="63">
        <f t="shared" si="0"/>
        <v>0</v>
      </c>
    </row>
    <row r="38" spans="1:5" ht="15.75" customHeight="1">
      <c r="A38" s="2" t="s">
        <v>25</v>
      </c>
      <c r="B38" s="59">
        <v>2166.72</v>
      </c>
      <c r="C38" s="61">
        <v>7841.53</v>
      </c>
      <c r="D38" s="61">
        <v>6350.51</v>
      </c>
      <c r="E38" s="63">
        <f t="shared" si="0"/>
        <v>0.8098559847376724</v>
      </c>
    </row>
    <row r="39" spans="1:5" ht="15.75" customHeight="1">
      <c r="A39" s="2" t="s">
        <v>99</v>
      </c>
      <c r="B39" s="59">
        <v>268.1</v>
      </c>
      <c r="C39" s="61"/>
      <c r="D39" s="61"/>
      <c r="E39" s="63"/>
    </row>
    <row r="40" spans="1:5" ht="15.75" customHeight="1">
      <c r="A40" s="2" t="s">
        <v>26</v>
      </c>
      <c r="B40" s="59">
        <v>-586</v>
      </c>
      <c r="C40" s="61">
        <v>680</v>
      </c>
      <c r="D40" s="61">
        <v>2200</v>
      </c>
      <c r="E40" s="63">
        <f t="shared" si="0"/>
        <v>3.235294117647059</v>
      </c>
    </row>
    <row r="41" spans="1:5" ht="15.75" customHeight="1">
      <c r="A41" s="2" t="s">
        <v>91</v>
      </c>
      <c r="B41" s="59">
        <v>143.54</v>
      </c>
      <c r="C41" s="54"/>
      <c r="D41" s="61">
        <v>700</v>
      </c>
      <c r="E41" s="63" t="e">
        <f t="shared" si="0"/>
        <v>#DIV/0!</v>
      </c>
    </row>
    <row r="42" spans="1:5" ht="15.75" customHeight="1">
      <c r="A42" s="2" t="s">
        <v>8</v>
      </c>
      <c r="B42" s="59">
        <f>758.82+215.08</f>
        <v>973.9000000000001</v>
      </c>
      <c r="C42" s="61">
        <v>547.28</v>
      </c>
      <c r="D42" s="61">
        <v>1074.92</v>
      </c>
      <c r="E42" s="63">
        <f t="shared" si="0"/>
        <v>1.9641134337085224</v>
      </c>
    </row>
    <row r="43" spans="1:5" ht="15">
      <c r="A43" s="2" t="s">
        <v>27</v>
      </c>
      <c r="B43" s="61">
        <v>1322</v>
      </c>
      <c r="C43" s="61">
        <v>5496.1</v>
      </c>
      <c r="D43" s="61">
        <v>7777</v>
      </c>
      <c r="E43" s="63">
        <f t="shared" si="0"/>
        <v>1.41500336602318</v>
      </c>
    </row>
    <row r="44" spans="1:5" ht="15">
      <c r="A44" s="2" t="s">
        <v>28</v>
      </c>
      <c r="B44" s="61">
        <v>10858.41</v>
      </c>
      <c r="C44" s="61">
        <v>14275.04</v>
      </c>
      <c r="D44" s="61">
        <v>3730.98</v>
      </c>
      <c r="E44" s="63">
        <f t="shared" si="0"/>
        <v>0.2613638910994295</v>
      </c>
    </row>
    <row r="45" spans="1:5" ht="15">
      <c r="A45" s="2" t="s">
        <v>89</v>
      </c>
      <c r="B45" s="61">
        <v>4247.5</v>
      </c>
      <c r="C45" s="61">
        <v>99</v>
      </c>
      <c r="D45" s="61">
        <v>1668</v>
      </c>
      <c r="E45" s="63">
        <f t="shared" si="0"/>
        <v>16.848484848484848</v>
      </c>
    </row>
    <row r="46" spans="1:5" ht="15">
      <c r="A46" s="2" t="s">
        <v>74</v>
      </c>
      <c r="B46" s="61"/>
      <c r="C46" s="61">
        <v>16291.1</v>
      </c>
      <c r="D46" s="61">
        <v>8154.66</v>
      </c>
      <c r="E46" s="63">
        <f t="shared" si="0"/>
        <v>0.5005592010361486</v>
      </c>
    </row>
    <row r="47" spans="1:5" ht="15">
      <c r="A47" s="2" t="s">
        <v>75</v>
      </c>
      <c r="B47" s="61">
        <v>55500.79</v>
      </c>
      <c r="C47" s="61">
        <v>40501.74</v>
      </c>
      <c r="D47" s="61">
        <v>8231.5</v>
      </c>
      <c r="E47" s="63">
        <f t="shared" si="0"/>
        <v>0.20323818186576675</v>
      </c>
    </row>
    <row r="48" spans="1:5" ht="15">
      <c r="A48" s="2" t="s">
        <v>83</v>
      </c>
      <c r="B48" s="61">
        <v>655.99</v>
      </c>
      <c r="C48" s="61">
        <v>3494.19</v>
      </c>
      <c r="D48" s="61">
        <v>2488</v>
      </c>
      <c r="E48" s="63">
        <f t="shared" si="0"/>
        <v>0.7120391278093063</v>
      </c>
    </row>
    <row r="49" spans="1:5" ht="15">
      <c r="A49" s="2" t="s">
        <v>29</v>
      </c>
      <c r="B49" s="61">
        <v>2466.7</v>
      </c>
      <c r="C49" s="61">
        <v>2806.4</v>
      </c>
      <c r="D49" s="61">
        <v>1152.4</v>
      </c>
      <c r="E49" s="63">
        <f t="shared" si="0"/>
        <v>0.41063283922462945</v>
      </c>
    </row>
    <row r="50" spans="1:5" ht="15">
      <c r="A50" s="2" t="s">
        <v>92</v>
      </c>
      <c r="B50" s="59"/>
      <c r="C50" s="54"/>
      <c r="D50" s="61">
        <v>1760.5</v>
      </c>
      <c r="E50" s="63" t="e">
        <f t="shared" si="0"/>
        <v>#DIV/0!</v>
      </c>
    </row>
    <row r="51" spans="1:5" ht="15">
      <c r="A51" s="2" t="s">
        <v>30</v>
      </c>
      <c r="B51" s="59">
        <v>1342.92</v>
      </c>
      <c r="C51" s="54">
        <v>2726.96</v>
      </c>
      <c r="D51" s="61">
        <v>4061.96</v>
      </c>
      <c r="E51" s="63">
        <f t="shared" si="0"/>
        <v>1.489556135770235</v>
      </c>
    </row>
    <row r="52" spans="1:5" ht="15">
      <c r="A52" s="2" t="s">
        <v>9</v>
      </c>
      <c r="B52" s="59">
        <f>50+33.5</f>
        <v>83.5</v>
      </c>
      <c r="C52" s="61">
        <f>266+78.3</f>
        <v>344.3</v>
      </c>
      <c r="D52" s="61"/>
      <c r="E52" s="63">
        <f t="shared" si="0"/>
        <v>0</v>
      </c>
    </row>
    <row r="53" spans="1:5" ht="15">
      <c r="A53" s="2" t="s">
        <v>10</v>
      </c>
      <c r="B53" s="59">
        <v>4673.78</v>
      </c>
      <c r="C53" s="61">
        <v>9583.9</v>
      </c>
      <c r="D53" s="61">
        <v>4584.02</v>
      </c>
      <c r="E53" s="63">
        <f t="shared" si="0"/>
        <v>0.4783042394014963</v>
      </c>
    </row>
    <row r="54" spans="1:5" ht="15">
      <c r="A54" s="2" t="s">
        <v>31</v>
      </c>
      <c r="B54" s="59">
        <v>20199.64</v>
      </c>
      <c r="C54" s="61">
        <v>7905.97</v>
      </c>
      <c r="D54" s="3">
        <v>9796.31</v>
      </c>
      <c r="E54" s="63">
        <f t="shared" si="0"/>
        <v>1.2391028551841203</v>
      </c>
    </row>
    <row r="55" spans="1:5" ht="15">
      <c r="A55" s="2" t="s">
        <v>93</v>
      </c>
      <c r="B55" s="61">
        <v>6520</v>
      </c>
      <c r="C55" s="65"/>
      <c r="D55" s="61">
        <v>5754.49</v>
      </c>
      <c r="E55" s="63" t="e">
        <f t="shared" si="0"/>
        <v>#DIV/0!</v>
      </c>
    </row>
    <row r="56" spans="1:5" ht="15">
      <c r="A56" s="2" t="s">
        <v>84</v>
      </c>
      <c r="B56" s="61">
        <v>6550</v>
      </c>
      <c r="C56" s="65"/>
      <c r="D56" s="61">
        <v>5066</v>
      </c>
      <c r="E56" s="63" t="e">
        <f t="shared" si="0"/>
        <v>#DIV/0!</v>
      </c>
    </row>
    <row r="57" spans="1:5" ht="15">
      <c r="A57" s="2" t="s">
        <v>76</v>
      </c>
      <c r="B57" s="61"/>
      <c r="C57" s="61">
        <v>17329.15</v>
      </c>
      <c r="D57" s="61">
        <v>26321.28</v>
      </c>
      <c r="E57" s="63">
        <f t="shared" si="0"/>
        <v>1.5189019657628906</v>
      </c>
    </row>
    <row r="58" spans="1:5" ht="15">
      <c r="A58" s="2" t="s">
        <v>94</v>
      </c>
      <c r="B58" s="61">
        <v>13600</v>
      </c>
      <c r="C58" s="61"/>
      <c r="D58" s="61">
        <v>20807.78</v>
      </c>
      <c r="E58" s="63" t="e">
        <f t="shared" si="0"/>
        <v>#DIV/0!</v>
      </c>
    </row>
    <row r="59" spans="1:5" ht="15">
      <c r="A59" s="2" t="s">
        <v>85</v>
      </c>
      <c r="B59" s="61"/>
      <c r="C59" s="61"/>
      <c r="D59" s="61">
        <v>3625</v>
      </c>
      <c r="E59" s="63" t="e">
        <f t="shared" si="0"/>
        <v>#DIV/0!</v>
      </c>
    </row>
    <row r="60" spans="1:5" ht="15">
      <c r="A60" s="2" t="s">
        <v>86</v>
      </c>
      <c r="B60" s="61">
        <f>171804.4+49822.5</f>
        <v>221626.9</v>
      </c>
      <c r="C60" s="61">
        <v>19164.65</v>
      </c>
      <c r="D60" s="61">
        <v>107837.1</v>
      </c>
      <c r="E60" s="63">
        <f t="shared" si="0"/>
        <v>5.626875523424639</v>
      </c>
    </row>
    <row r="61" spans="1:5" ht="15">
      <c r="A61" s="2" t="s">
        <v>95</v>
      </c>
      <c r="B61" s="61"/>
      <c r="C61" s="61">
        <v>32094.05</v>
      </c>
      <c r="D61" s="61">
        <v>5499.95</v>
      </c>
      <c r="E61" s="63">
        <f t="shared" si="0"/>
        <v>0.1713697710323253</v>
      </c>
    </row>
    <row r="62" spans="1:5" ht="15">
      <c r="A62" s="2" t="s">
        <v>96</v>
      </c>
      <c r="B62" s="61">
        <v>100000</v>
      </c>
      <c r="C62" s="61"/>
      <c r="D62" s="61">
        <v>33208.39</v>
      </c>
      <c r="E62" s="63" t="e">
        <f>D62/C62</f>
        <v>#DIV/0!</v>
      </c>
    </row>
    <row r="63" spans="1:5" ht="15">
      <c r="A63" s="2" t="s">
        <v>77</v>
      </c>
      <c r="B63" s="61">
        <v>71307.5</v>
      </c>
      <c r="C63" s="61">
        <v>9151.22</v>
      </c>
      <c r="D63" s="61">
        <v>307595</v>
      </c>
      <c r="E63" s="63">
        <f>D63/C63</f>
        <v>33.612458229613104</v>
      </c>
    </row>
    <row r="64" spans="1:5" ht="15">
      <c r="A64" s="2" t="s">
        <v>87</v>
      </c>
      <c r="B64" s="61">
        <v>48787.7</v>
      </c>
      <c r="C64" s="61">
        <v>22845.3</v>
      </c>
      <c r="D64" s="3"/>
      <c r="E64" s="63">
        <f>D64/C64</f>
        <v>0</v>
      </c>
    </row>
    <row r="65" spans="1:5" ht="15">
      <c r="A65" s="2" t="s">
        <v>100</v>
      </c>
      <c r="B65" s="61">
        <v>36346</v>
      </c>
      <c r="C65" s="61"/>
      <c r="D65" s="3"/>
      <c r="E65" s="63"/>
    </row>
    <row r="66" spans="1:5" ht="15">
      <c r="A66" s="2" t="s">
        <v>101</v>
      </c>
      <c r="B66" s="61">
        <v>23800</v>
      </c>
      <c r="C66" s="61"/>
      <c r="D66" s="3"/>
      <c r="E66" s="63"/>
    </row>
    <row r="67" spans="1:5" ht="15">
      <c r="A67" s="2" t="s">
        <v>97</v>
      </c>
      <c r="B67" s="61"/>
      <c r="C67" s="61">
        <v>6045</v>
      </c>
      <c r="D67" s="61">
        <v>89637</v>
      </c>
      <c r="E67" s="63">
        <f>D67/C67</f>
        <v>14.828287841191067</v>
      </c>
    </row>
    <row r="68" spans="1:5" ht="15">
      <c r="A68" s="2" t="s">
        <v>102</v>
      </c>
      <c r="B68" s="61">
        <v>2550</v>
      </c>
      <c r="C68" s="61"/>
      <c r="D68" s="3"/>
      <c r="E68" s="63"/>
    </row>
    <row r="69" spans="1:5" ht="15">
      <c r="A69" s="2" t="s">
        <v>78</v>
      </c>
      <c r="B69" s="61">
        <v>2393.3</v>
      </c>
      <c r="C69" s="61"/>
      <c r="D69" s="3"/>
      <c r="E69" s="63"/>
    </row>
    <row r="70" spans="1:5" ht="15">
      <c r="A70" s="2" t="s">
        <v>103</v>
      </c>
      <c r="B70" s="61">
        <v>14941.91</v>
      </c>
      <c r="C70" s="61"/>
      <c r="D70" s="3"/>
      <c r="E70" s="63"/>
    </row>
    <row r="71" spans="1:5" ht="15">
      <c r="A71" s="55" t="s">
        <v>11</v>
      </c>
      <c r="B71" s="56">
        <f>SUM(B4:B70)</f>
        <v>2233178.29</v>
      </c>
      <c r="C71" s="66">
        <f>SUM(C4:C70)</f>
        <v>1713316.8600000003</v>
      </c>
      <c r="D71" s="56">
        <f>SUM(D4:D70)</f>
        <v>3380041.5399999996</v>
      </c>
      <c r="E71" s="39">
        <f t="shared" si="0"/>
        <v>1.972805859156723</v>
      </c>
    </row>
    <row r="72" ht="15">
      <c r="B72" s="62"/>
    </row>
  </sheetData>
  <sheetProtection/>
  <mergeCells count="1">
    <mergeCell ref="A2:C2"/>
  </mergeCells>
  <printOptions/>
  <pageMargins left="0" right="0" top="0" bottom="0" header="0" footer="0"/>
  <pageSetup horizontalDpi="300" verticalDpi="300" orientation="portrait" pageOrder="overThenDown" paperSize="9" scale="85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F49"/>
  <sheetViews>
    <sheetView view="pageBreakPreview" zoomScale="110" zoomScaleSheetLayoutView="110" zoomScalePageLayoutView="0" workbookViewId="0" topLeftCell="A18">
      <selection activeCell="A43" sqref="A43:B43"/>
    </sheetView>
  </sheetViews>
  <sheetFormatPr defaultColWidth="9.140625" defaultRowHeight="12.75"/>
  <cols>
    <col min="1" max="1" width="9.421875" style="42" customWidth="1"/>
    <col min="2" max="2" width="49.00390625" style="0" bestFit="1" customWidth="1"/>
    <col min="3" max="3" width="13.140625" style="0" bestFit="1" customWidth="1"/>
    <col min="4" max="5" width="12.421875" style="0" bestFit="1" customWidth="1"/>
    <col min="6" max="6" width="9.00390625" style="37" bestFit="1" customWidth="1"/>
  </cols>
  <sheetData>
    <row r="1" ht="24" customHeight="1"/>
    <row r="2" spans="1:6" ht="35.25" customHeight="1">
      <c r="A2" s="77" t="s">
        <v>107</v>
      </c>
      <c r="B2" s="77"/>
      <c r="C2" s="77"/>
      <c r="D2" s="77"/>
      <c r="E2" s="77"/>
      <c r="F2" s="77"/>
    </row>
    <row r="3" spans="1:6" ht="28.5">
      <c r="A3" s="40" t="s">
        <v>32</v>
      </c>
      <c r="B3" s="64" t="s">
        <v>33</v>
      </c>
      <c r="C3" s="9" t="s">
        <v>104</v>
      </c>
      <c r="D3" s="9" t="s">
        <v>105</v>
      </c>
      <c r="E3" s="9" t="s">
        <v>106</v>
      </c>
      <c r="F3" s="35" t="s">
        <v>114</v>
      </c>
    </row>
    <row r="4" spans="1:6" ht="16.5" customHeight="1">
      <c r="A4" s="21">
        <v>50009</v>
      </c>
      <c r="B4" s="10" t="s">
        <v>50</v>
      </c>
      <c r="C4" s="11">
        <v>15119.14</v>
      </c>
      <c r="D4" s="12">
        <v>45031.6</v>
      </c>
      <c r="E4" s="13">
        <v>62717.34</v>
      </c>
      <c r="F4" s="38">
        <f aca="true" t="shared" si="0" ref="F4:F48">E4/D4</f>
        <v>1.392740653230176</v>
      </c>
    </row>
    <row r="5" spans="1:6" ht="16.5" customHeight="1">
      <c r="A5" s="21">
        <v>50011</v>
      </c>
      <c r="B5" s="10" t="s">
        <v>34</v>
      </c>
      <c r="C5" s="11">
        <v>280</v>
      </c>
      <c r="D5" s="12">
        <v>260</v>
      </c>
      <c r="E5" s="13">
        <v>40</v>
      </c>
      <c r="F5" s="38">
        <f t="shared" si="0"/>
        <v>0.15384615384615385</v>
      </c>
    </row>
    <row r="6" spans="1:6" ht="16.5" customHeight="1">
      <c r="A6" s="21">
        <v>50405</v>
      </c>
      <c r="B6" s="10" t="s">
        <v>51</v>
      </c>
      <c r="C6" s="11">
        <v>2648.2</v>
      </c>
      <c r="D6" s="12">
        <v>1044.8</v>
      </c>
      <c r="E6" s="13">
        <v>0</v>
      </c>
      <c r="F6" s="38">
        <f t="shared" si="0"/>
        <v>0</v>
      </c>
    </row>
    <row r="7" spans="1:6" ht="16.5" customHeight="1">
      <c r="A7" s="21">
        <v>50408</v>
      </c>
      <c r="B7" s="10" t="s">
        <v>52</v>
      </c>
      <c r="C7" s="11"/>
      <c r="D7" s="68">
        <v>2369</v>
      </c>
      <c r="E7" s="15">
        <v>5388.56</v>
      </c>
      <c r="F7" s="38">
        <f t="shared" si="0"/>
        <v>2.2746137610806247</v>
      </c>
    </row>
    <row r="8" spans="1:6" ht="16.5" customHeight="1">
      <c r="A8" s="26">
        <v>1</v>
      </c>
      <c r="B8" s="8" t="s">
        <v>35</v>
      </c>
      <c r="C8" s="9">
        <f>SUM(C4:C7)</f>
        <v>18047.34</v>
      </c>
      <c r="D8" s="16">
        <f>SUM(D4:D7)</f>
        <v>48705.4</v>
      </c>
      <c r="E8" s="17">
        <f>SUM(E4:E7)</f>
        <v>68145.9</v>
      </c>
      <c r="F8" s="39">
        <f t="shared" si="0"/>
        <v>1.3991446533649246</v>
      </c>
    </row>
    <row r="9" spans="1:6" ht="16.5" customHeight="1">
      <c r="A9" s="21">
        <v>50405</v>
      </c>
      <c r="B9" s="10" t="s">
        <v>53</v>
      </c>
      <c r="C9" s="11"/>
      <c r="D9" s="11"/>
      <c r="E9" s="15"/>
      <c r="F9" s="38">
        <v>0</v>
      </c>
    </row>
    <row r="10" spans="1:6" ht="16.5" customHeight="1">
      <c r="A10" s="21">
        <v>50008</v>
      </c>
      <c r="B10" s="10" t="s">
        <v>54</v>
      </c>
      <c r="C10" s="11"/>
      <c r="D10" s="11"/>
      <c r="E10" s="15"/>
      <c r="F10" s="38">
        <v>0</v>
      </c>
    </row>
    <row r="11" spans="1:6" ht="16.5" customHeight="1">
      <c r="A11" s="21">
        <v>50005</v>
      </c>
      <c r="B11" s="10" t="s">
        <v>55</v>
      </c>
      <c r="C11" s="11">
        <v>305</v>
      </c>
      <c r="D11" s="18">
        <v>60</v>
      </c>
      <c r="E11" s="13">
        <v>184</v>
      </c>
      <c r="F11" s="38">
        <f t="shared" si="0"/>
        <v>3.066666666666667</v>
      </c>
    </row>
    <row r="12" spans="1:6" ht="16.5" customHeight="1">
      <c r="A12" s="21">
        <v>50406</v>
      </c>
      <c r="B12" s="10" t="s">
        <v>36</v>
      </c>
      <c r="C12" s="11">
        <v>886</v>
      </c>
      <c r="D12" s="18">
        <v>1200</v>
      </c>
      <c r="E12" s="13">
        <v>2142</v>
      </c>
      <c r="F12" s="38">
        <f t="shared" si="0"/>
        <v>1.785</v>
      </c>
    </row>
    <row r="13" spans="1:6" ht="16.5" customHeight="1">
      <c r="A13" s="21">
        <v>50401</v>
      </c>
      <c r="B13" s="10" t="s">
        <v>37</v>
      </c>
      <c r="C13" s="11">
        <v>0</v>
      </c>
      <c r="D13" s="69"/>
      <c r="E13" s="15"/>
      <c r="F13" s="38">
        <v>0</v>
      </c>
    </row>
    <row r="14" spans="1:6" ht="16.5" customHeight="1">
      <c r="A14" s="26">
        <v>2</v>
      </c>
      <c r="B14" s="8" t="s">
        <v>38</v>
      </c>
      <c r="C14" s="9">
        <f>C9+C10+C11+C12+C13</f>
        <v>1191</v>
      </c>
      <c r="D14" s="16">
        <f>D9+D10+D11+D12+D13</f>
        <v>1260</v>
      </c>
      <c r="E14" s="17">
        <f>E9+E10+E11+E12+E13</f>
        <v>2326</v>
      </c>
      <c r="F14" s="39">
        <f t="shared" si="0"/>
        <v>1.8460317460317461</v>
      </c>
    </row>
    <row r="15" spans="1:6" ht="16.5" customHeight="1">
      <c r="A15" s="21">
        <v>50505</v>
      </c>
      <c r="B15" s="10" t="s">
        <v>56</v>
      </c>
      <c r="C15" s="11"/>
      <c r="D15" s="14"/>
      <c r="E15" s="19"/>
      <c r="F15" s="38">
        <v>0</v>
      </c>
    </row>
    <row r="16" spans="1:6" ht="16.5" customHeight="1">
      <c r="A16" s="21">
        <v>50507</v>
      </c>
      <c r="B16" s="10" t="s">
        <v>57</v>
      </c>
      <c r="C16" s="11">
        <v>4649.78</v>
      </c>
      <c r="D16" s="20">
        <v>1750</v>
      </c>
      <c r="E16" s="19">
        <v>4790.85</v>
      </c>
      <c r="F16" s="38">
        <f t="shared" si="0"/>
        <v>2.7376285714285715</v>
      </c>
    </row>
    <row r="17" spans="1:6" ht="16.5" customHeight="1">
      <c r="A17" s="21">
        <v>50104</v>
      </c>
      <c r="B17" s="10" t="s">
        <v>58</v>
      </c>
      <c r="C17" s="11">
        <v>1815</v>
      </c>
      <c r="D17" s="20">
        <v>1000</v>
      </c>
      <c r="E17" s="19">
        <v>765</v>
      </c>
      <c r="F17" s="63">
        <f t="shared" si="0"/>
        <v>0.765</v>
      </c>
    </row>
    <row r="18" spans="1:6" ht="16.5" customHeight="1">
      <c r="A18" s="21">
        <v>50211</v>
      </c>
      <c r="B18" s="10" t="s">
        <v>59</v>
      </c>
      <c r="C18" s="11">
        <v>1870</v>
      </c>
      <c r="D18" s="20">
        <v>1400</v>
      </c>
      <c r="E18" s="19"/>
      <c r="F18" s="46">
        <f t="shared" si="0"/>
        <v>0</v>
      </c>
    </row>
    <row r="19" spans="1:6" ht="16.5" customHeight="1">
      <c r="A19" s="26">
        <v>3</v>
      </c>
      <c r="B19" s="8" t="s">
        <v>39</v>
      </c>
      <c r="C19" s="9">
        <f>C15+C16+C17+C18</f>
        <v>8334.779999999999</v>
      </c>
      <c r="D19" s="16">
        <f>D15+D16+D17+D18</f>
        <v>4150</v>
      </c>
      <c r="E19" s="17">
        <f>E15+E16+E17+E18</f>
        <v>5555.85</v>
      </c>
      <c r="F19" s="39">
        <f t="shared" si="0"/>
        <v>1.3387590361445785</v>
      </c>
    </row>
    <row r="20" spans="1:6" ht="16.5" customHeight="1">
      <c r="A20" s="26">
        <v>4</v>
      </c>
      <c r="B20" s="8" t="s">
        <v>40</v>
      </c>
      <c r="C20" s="9">
        <v>7685.5</v>
      </c>
      <c r="D20" s="16">
        <v>2074.25</v>
      </c>
      <c r="E20" s="17">
        <v>1937</v>
      </c>
      <c r="F20" s="39">
        <f t="shared" si="0"/>
        <v>0.9338315053633843</v>
      </c>
    </row>
    <row r="21" spans="1:6" ht="16.5" customHeight="1">
      <c r="A21" s="21">
        <v>50504</v>
      </c>
      <c r="B21" s="22" t="s">
        <v>60</v>
      </c>
      <c r="C21" s="23">
        <v>10710</v>
      </c>
      <c r="D21" s="24">
        <v>5811.5</v>
      </c>
      <c r="E21" s="25">
        <v>11624</v>
      </c>
      <c r="F21" s="38">
        <f t="shared" si="0"/>
        <v>2.0001720726146432</v>
      </c>
    </row>
    <row r="22" spans="1:6" ht="16.5" customHeight="1">
      <c r="A22" s="21">
        <v>50503</v>
      </c>
      <c r="B22" s="22" t="s">
        <v>61</v>
      </c>
      <c r="C22" s="23"/>
      <c r="D22" s="23"/>
      <c r="E22" s="25"/>
      <c r="F22" s="38">
        <v>0</v>
      </c>
    </row>
    <row r="23" spans="1:6" ht="16.5" customHeight="1">
      <c r="A23" s="26">
        <v>5</v>
      </c>
      <c r="B23" s="8" t="s">
        <v>41</v>
      </c>
      <c r="C23" s="16">
        <f>SUM(C21:C22)</f>
        <v>10710</v>
      </c>
      <c r="D23" s="16">
        <f>SUM(D21:D22)</f>
        <v>5811.5</v>
      </c>
      <c r="E23" s="17">
        <f>SUM(E21:E22)</f>
        <v>11624</v>
      </c>
      <c r="F23" s="39">
        <f t="shared" si="0"/>
        <v>2.0001720726146432</v>
      </c>
    </row>
    <row r="24" spans="1:6" ht="16.5" customHeight="1">
      <c r="A24" s="21">
        <v>50204</v>
      </c>
      <c r="B24" s="10" t="s">
        <v>115</v>
      </c>
      <c r="C24" s="11">
        <v>6708.5</v>
      </c>
      <c r="D24" s="24">
        <v>1284</v>
      </c>
      <c r="E24" s="15">
        <v>850</v>
      </c>
      <c r="F24" s="38">
        <f t="shared" si="0"/>
        <v>0.661993769470405</v>
      </c>
    </row>
    <row r="25" spans="1:6" ht="16.5" customHeight="1">
      <c r="A25" s="21">
        <v>50221</v>
      </c>
      <c r="B25" s="10" t="s">
        <v>116</v>
      </c>
      <c r="C25" s="11"/>
      <c r="D25" s="27">
        <v>280</v>
      </c>
      <c r="E25" s="15"/>
      <c r="F25" s="38">
        <v>0</v>
      </c>
    </row>
    <row r="26" spans="1:6" ht="16.5" customHeight="1">
      <c r="A26" s="26">
        <v>6</v>
      </c>
      <c r="B26" s="8" t="s">
        <v>42</v>
      </c>
      <c r="C26" s="9">
        <f>C24+C25</f>
        <v>6708.5</v>
      </c>
      <c r="D26" s="16">
        <f>D24+D25</f>
        <v>1564</v>
      </c>
      <c r="E26" s="17">
        <f>E24+E25</f>
        <v>850</v>
      </c>
      <c r="F26" s="39">
        <f t="shared" si="0"/>
        <v>0.5434782608695652</v>
      </c>
    </row>
    <row r="27" spans="1:6" ht="16.5" customHeight="1">
      <c r="A27" s="21">
        <v>50019</v>
      </c>
      <c r="B27" s="10" t="s">
        <v>109</v>
      </c>
      <c r="C27" s="11"/>
      <c r="D27" s="11"/>
      <c r="E27" s="15">
        <v>436.3</v>
      </c>
      <c r="F27" s="38">
        <v>0</v>
      </c>
    </row>
    <row r="28" spans="1:6" ht="16.5" customHeight="1">
      <c r="A28" s="21">
        <v>50013</v>
      </c>
      <c r="B28" s="10" t="s">
        <v>117</v>
      </c>
      <c r="C28" s="11">
        <v>7962</v>
      </c>
      <c r="D28" s="28">
        <v>3646</v>
      </c>
      <c r="E28" s="13">
        <v>4966</v>
      </c>
      <c r="F28" s="38">
        <f t="shared" si="0"/>
        <v>1.3620405924300603</v>
      </c>
    </row>
    <row r="29" spans="1:6" ht="16.5" customHeight="1">
      <c r="A29" s="21">
        <v>50014</v>
      </c>
      <c r="B29" s="10" t="s">
        <v>118</v>
      </c>
      <c r="C29" s="11">
        <v>1069</v>
      </c>
      <c r="D29" s="28">
        <v>588</v>
      </c>
      <c r="E29" s="13">
        <v>1178</v>
      </c>
      <c r="F29" s="38">
        <f t="shared" si="0"/>
        <v>2.003401360544218</v>
      </c>
    </row>
    <row r="30" spans="1:6" ht="16.5" customHeight="1">
      <c r="A30" s="21">
        <v>50015</v>
      </c>
      <c r="B30" s="10" t="s">
        <v>119</v>
      </c>
      <c r="C30" s="11">
        <v>157</v>
      </c>
      <c r="D30" s="28">
        <v>90</v>
      </c>
      <c r="E30" s="13">
        <v>190</v>
      </c>
      <c r="F30" s="38">
        <f t="shared" si="0"/>
        <v>2.111111111111111</v>
      </c>
    </row>
    <row r="31" spans="1:6" ht="16.5" customHeight="1">
      <c r="A31" s="21">
        <v>50016</v>
      </c>
      <c r="B31" s="10" t="s">
        <v>120</v>
      </c>
      <c r="C31" s="11">
        <v>679</v>
      </c>
      <c r="D31" s="28">
        <v>326</v>
      </c>
      <c r="E31" s="13">
        <v>423</v>
      </c>
      <c r="F31" s="38">
        <f t="shared" si="0"/>
        <v>1.2975460122699387</v>
      </c>
    </row>
    <row r="32" spans="1:6" ht="16.5" customHeight="1">
      <c r="A32" s="21">
        <v>50017</v>
      </c>
      <c r="B32" s="10" t="s">
        <v>121</v>
      </c>
      <c r="C32" s="11">
        <v>1268</v>
      </c>
      <c r="D32" s="28">
        <v>578.5</v>
      </c>
      <c r="E32" s="13">
        <v>1120</v>
      </c>
      <c r="F32" s="38">
        <f t="shared" si="0"/>
        <v>1.9360414866032845</v>
      </c>
    </row>
    <row r="33" spans="1:6" ht="16.5" customHeight="1">
      <c r="A33" s="26">
        <v>7</v>
      </c>
      <c r="B33" s="8" t="s">
        <v>43</v>
      </c>
      <c r="C33" s="9">
        <f>C27+C28+C29+C30+C31+C32</f>
        <v>11135</v>
      </c>
      <c r="D33" s="29">
        <f>D27+D28+D29+D30+D31+D32</f>
        <v>5228.5</v>
      </c>
      <c r="E33" s="17">
        <f>E27+E28+E29+E30+E31+E32</f>
        <v>8313.3</v>
      </c>
      <c r="F33" s="39">
        <f t="shared" si="0"/>
        <v>1.5899971311083483</v>
      </c>
    </row>
    <row r="34" spans="1:6" ht="16.5" customHeight="1">
      <c r="A34" s="21">
        <v>40110</v>
      </c>
      <c r="B34" s="10" t="s">
        <v>62</v>
      </c>
      <c r="C34" s="11">
        <v>14626.4</v>
      </c>
      <c r="D34" s="30">
        <v>8159.2</v>
      </c>
      <c r="E34" s="15">
        <v>14946</v>
      </c>
      <c r="F34" s="38">
        <f>E34/D34</f>
        <v>1.8317972350230416</v>
      </c>
    </row>
    <row r="35" spans="1:6" ht="16.5" customHeight="1">
      <c r="A35" s="21">
        <v>50001</v>
      </c>
      <c r="B35" s="10" t="s">
        <v>63</v>
      </c>
      <c r="C35" s="11">
        <v>3600</v>
      </c>
      <c r="D35" s="30"/>
      <c r="E35" s="15">
        <v>6668.04</v>
      </c>
      <c r="F35" s="38" t="e">
        <f>E35/D35</f>
        <v>#DIV/0!</v>
      </c>
    </row>
    <row r="36" spans="1:6" ht="16.5" customHeight="1">
      <c r="A36" s="21">
        <v>50408</v>
      </c>
      <c r="B36" s="10" t="s">
        <v>64</v>
      </c>
      <c r="C36" s="11">
        <v>95149.55</v>
      </c>
      <c r="D36" s="30">
        <v>61857.24</v>
      </c>
      <c r="E36" s="15">
        <v>220729.85</v>
      </c>
      <c r="F36" s="38">
        <f>E36/D36</f>
        <v>3.568375342967129</v>
      </c>
    </row>
    <row r="37" spans="1:6" ht="16.5" customHeight="1">
      <c r="A37" s="26">
        <v>8</v>
      </c>
      <c r="B37" s="8" t="s">
        <v>44</v>
      </c>
      <c r="C37" s="16">
        <f>SUM(C34:C36)</f>
        <v>113375.95000000001</v>
      </c>
      <c r="D37" s="16">
        <f>SUM(D34:D36)</f>
        <v>70016.44</v>
      </c>
      <c r="E37" s="16">
        <f>SUM(E34:E36)</f>
        <v>242343.89</v>
      </c>
      <c r="F37" s="39">
        <f t="shared" si="0"/>
        <v>3.4612426738634525</v>
      </c>
    </row>
    <row r="38" spans="1:6" ht="16.5" customHeight="1">
      <c r="A38" s="67">
        <v>9</v>
      </c>
      <c r="B38" s="47" t="s">
        <v>45</v>
      </c>
      <c r="C38" s="51">
        <v>33788.5</v>
      </c>
      <c r="D38" s="49">
        <v>19112.5</v>
      </c>
      <c r="E38" s="49">
        <v>13249</v>
      </c>
      <c r="F38" s="50">
        <f t="shared" si="0"/>
        <v>0.6932112491824722</v>
      </c>
    </row>
    <row r="39" spans="1:6" ht="16.5" customHeight="1">
      <c r="A39" s="67">
        <v>10</v>
      </c>
      <c r="B39" s="47" t="s">
        <v>46</v>
      </c>
      <c r="C39" s="70">
        <v>2174</v>
      </c>
      <c r="D39" s="48">
        <v>966</v>
      </c>
      <c r="E39" s="49">
        <v>801</v>
      </c>
      <c r="F39" s="50">
        <f t="shared" si="0"/>
        <v>0.8291925465838509</v>
      </c>
    </row>
    <row r="40" spans="1:6" ht="16.5" customHeight="1">
      <c r="A40" s="67">
        <v>11</v>
      </c>
      <c r="B40" s="47" t="s">
        <v>49</v>
      </c>
      <c r="C40" s="70">
        <v>5080</v>
      </c>
      <c r="D40" s="48">
        <v>6882.4</v>
      </c>
      <c r="E40" s="49">
        <v>7491.3</v>
      </c>
      <c r="F40" s="50">
        <f t="shared" si="0"/>
        <v>1.0884720446355922</v>
      </c>
    </row>
    <row r="41" spans="1:6" ht="16.5" customHeight="1" thickBot="1">
      <c r="A41" s="74" t="s">
        <v>47</v>
      </c>
      <c r="B41" s="75"/>
      <c r="C41" s="43">
        <f>C8+C14+C19+C20+C21+C22+C26+C33+C37+C38+C39+C40</f>
        <v>218230.57</v>
      </c>
      <c r="D41" s="44">
        <f>D8+D14+D19+D20+D21+D22+D26+D33+D37+D38+D39+D40</f>
        <v>165770.99</v>
      </c>
      <c r="E41" s="44">
        <f>E8+E14+E19+E20+E21+E22+E26+E33+E37+E38+E39+E40</f>
        <v>362637.24</v>
      </c>
      <c r="F41" s="45">
        <f t="shared" si="0"/>
        <v>2.1875796241549863</v>
      </c>
    </row>
    <row r="42" spans="1:6" ht="16.5" customHeight="1" thickTop="1">
      <c r="A42" s="73" t="s">
        <v>110</v>
      </c>
      <c r="B42" s="73"/>
      <c r="C42" s="11">
        <v>1328.58</v>
      </c>
      <c r="D42" s="15"/>
      <c r="E42" s="15">
        <v>2650.53</v>
      </c>
      <c r="F42" s="38">
        <v>0</v>
      </c>
    </row>
    <row r="43" spans="1:6" ht="16.5" customHeight="1">
      <c r="A43" s="73" t="s">
        <v>122</v>
      </c>
      <c r="B43" s="73"/>
      <c r="C43" s="11"/>
      <c r="D43" s="15"/>
      <c r="E43" s="15"/>
      <c r="F43" s="38">
        <v>0</v>
      </c>
    </row>
    <row r="44" spans="1:6" ht="16.5" customHeight="1" thickBot="1">
      <c r="A44" s="74" t="s">
        <v>65</v>
      </c>
      <c r="B44" s="75"/>
      <c r="C44" s="43">
        <f>SUM(C41:C43)</f>
        <v>219559.15</v>
      </c>
      <c r="D44" s="43">
        <f>SUM(D41:D43)</f>
        <v>165770.99</v>
      </c>
      <c r="E44" s="43">
        <f>SUM(E41:E43)</f>
        <v>365287.77</v>
      </c>
      <c r="F44" s="45">
        <f t="shared" si="0"/>
        <v>2.2035687305722194</v>
      </c>
    </row>
    <row r="45" spans="1:6" ht="16.5" customHeight="1" thickTop="1">
      <c r="A45" s="78" t="s">
        <v>111</v>
      </c>
      <c r="B45" s="78"/>
      <c r="C45" s="23">
        <v>48233.5</v>
      </c>
      <c r="D45" s="23">
        <v>23310</v>
      </c>
      <c r="E45" s="25">
        <v>60391.5</v>
      </c>
      <c r="F45" s="46">
        <f t="shared" si="0"/>
        <v>2.5907979407979407</v>
      </c>
    </row>
    <row r="46" spans="1:6" ht="16.5" customHeight="1">
      <c r="A46" s="72" t="s">
        <v>112</v>
      </c>
      <c r="B46" s="72"/>
      <c r="C46" s="23">
        <v>4245</v>
      </c>
      <c r="D46" s="23">
        <v>1050</v>
      </c>
      <c r="E46" s="25">
        <v>0</v>
      </c>
      <c r="F46" s="38">
        <v>0</v>
      </c>
    </row>
    <row r="47" spans="1:6" ht="16.5" customHeight="1">
      <c r="A47" s="72" t="s">
        <v>113</v>
      </c>
      <c r="B47" s="72"/>
      <c r="C47" s="23"/>
      <c r="D47" s="25"/>
      <c r="E47" s="25"/>
      <c r="F47" s="38">
        <v>0</v>
      </c>
    </row>
    <row r="48" spans="1:6" ht="16.5" customHeight="1">
      <c r="A48" s="76" t="s">
        <v>66</v>
      </c>
      <c r="B48" s="76"/>
      <c r="C48" s="9">
        <f>SUM(C44:C47)</f>
        <v>272037.65</v>
      </c>
      <c r="D48" s="9">
        <f>SUM(D44:D47)</f>
        <v>190130.99</v>
      </c>
      <c r="E48" s="9">
        <f>SUM(E44:E47)</f>
        <v>425679.27</v>
      </c>
      <c r="F48" s="39">
        <f t="shared" si="0"/>
        <v>2.2388736838744703</v>
      </c>
    </row>
    <row r="49" spans="1:6" ht="15">
      <c r="A49" s="41"/>
      <c r="B49" s="31"/>
      <c r="C49" s="32"/>
      <c r="D49" s="33"/>
      <c r="E49" s="34"/>
      <c r="F49" s="36" t="s">
        <v>48</v>
      </c>
    </row>
  </sheetData>
  <sheetProtection/>
  <mergeCells count="9">
    <mergeCell ref="A47:B47"/>
    <mergeCell ref="A42:B42"/>
    <mergeCell ref="A43:B43"/>
    <mergeCell ref="A44:B44"/>
    <mergeCell ref="A48:B48"/>
    <mergeCell ref="A2:F2"/>
    <mergeCell ref="A41:B41"/>
    <mergeCell ref="A45:B45"/>
    <mergeCell ref="A46:B46"/>
  </mergeCells>
  <printOptions/>
  <pageMargins left="0" right="0" top="0" bottom="0" header="0" footer="0"/>
  <pageSetup horizontalDpi="600" verticalDpi="600" orientation="portrait" paperSize="9" scale="96" r:id="rId4"/>
  <drawing r:id="rId3"/>
  <legacyDrawing r:id="rId2"/>
  <oleObjects>
    <oleObject progId="CorelDRAW.Graphic.11" shapeId="4942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2021-04-21T06:51:56Z</cp:lastPrinted>
  <dcterms:created xsi:type="dcterms:W3CDTF">2019-03-07T12:32:34Z</dcterms:created>
  <dcterms:modified xsi:type="dcterms:W3CDTF">2021-04-21T07:00:55Z</dcterms:modified>
  <cp:category/>
  <cp:version/>
  <cp:contentType/>
  <cp:contentStatus/>
</cp:coreProperties>
</file>