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ANALITIK'!$A$1:$F$83</definedName>
    <definedName name="_xlnm.Print_Area" localSheetId="1">'TE HYRAT MUJORE NË ANALITIK'!$A$1:$G$51</definedName>
  </definedNames>
  <calcPr fullCalcOnLoad="1"/>
</workbook>
</file>

<file path=xl/sharedStrings.xml><?xml version="1.0" encoding="utf-8"?>
<sst xmlns="http://schemas.openxmlformats.org/spreadsheetml/2006/main" count="142" uniqueCount="135">
  <si>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</si>
  <si>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</si>
  <si>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</si>
  <si>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</si>
  <si>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13250  -  SHPENZIMET TELEFONIKE</t>
  </si>
  <si>
    <t xml:space="preserve">      13610  -  FURNIZIME PËR ZYRË</t>
  </si>
  <si>
    <t xml:space="preserve">      14310  -  DREKA ZYRTARE</t>
  </si>
  <si>
    <t>PERSHKRIMI</t>
  </si>
  <si>
    <t>URBANIZMI</t>
  </si>
  <si>
    <t>SHERBIME PUBLIKE</t>
  </si>
  <si>
    <t>INSPEKSIONI</t>
  </si>
  <si>
    <t>KADASTRA</t>
  </si>
  <si>
    <t>ZHVILLIMI EKONOMIK</t>
  </si>
  <si>
    <t>ADMINISTRATA</t>
  </si>
  <si>
    <t>BUXHET E FINANCA</t>
  </si>
  <si>
    <t>ARSIMI</t>
  </si>
  <si>
    <t xml:space="preserve">TOTALI I TE HYRAVE </t>
  </si>
  <si>
    <t xml:space="preserve">      13640  -  FURNIZIME PASTRIMI</t>
  </si>
  <si>
    <t xml:space="preserve">      31230  -  NDËRTIMI I RRUGËVE LOKALE</t>
  </si>
  <si>
    <t xml:space="preserve">      14023  -  MIRËMBAJTJA E SHKOLLAVE</t>
  </si>
  <si>
    <t xml:space="preserve">      32100  -  TOKA</t>
  </si>
  <si>
    <t>Te Hyrat nga gjobat ne Trafik</t>
  </si>
  <si>
    <t xml:space="preserve">Te Hyrat nga Gjykata </t>
  </si>
  <si>
    <t>Te Hyrat nga Pylltaria</t>
  </si>
  <si>
    <t>TE HYRAT ME DONACIONE</t>
  </si>
  <si>
    <t>TE HYRAVE VETANAKE</t>
  </si>
  <si>
    <t xml:space="preserve">      13450  -  SHËRBIME SHTYPJE - JO MARKETING</t>
  </si>
  <si>
    <t xml:space="preserve">      14024  -  MIRËMBAJTJA OBJEKTEVE SHËNDETËSORE</t>
  </si>
  <si>
    <t xml:space="preserve">      31250  -  KANALIZIMI</t>
  </si>
  <si>
    <t xml:space="preserve">      31121  -  OBJEKTET ARSIMORE</t>
  </si>
  <si>
    <t xml:space="preserve">      13710  -  VAJ</t>
  </si>
  <si>
    <t xml:space="preserve">      13820  -  AVANSC PËR UDHËTIME ZYRTARE</t>
  </si>
  <si>
    <t xml:space="preserve">      14032  -  MIRËMBAJTJA AUTO RRUGËVE LOKALE</t>
  </si>
  <si>
    <t xml:space="preserve">      31690  -  PAJISJE TJERA</t>
  </si>
  <si>
    <t xml:space="preserve">      13330  -  SHPENZIMET POSTARE</t>
  </si>
  <si>
    <t xml:space="preserve">      13630  -  FURNIZIME MJEKËSORE</t>
  </si>
  <si>
    <t xml:space="preserve">      13660  -  AKOMODIMI</t>
  </si>
  <si>
    <t xml:space="preserve">      13720  -  NAFTE PËR NGROHJE QENDRORE</t>
  </si>
  <si>
    <t xml:space="preserve">      13810  -  AVANC PËR PARA TE IMËT(PETTY CASH)</t>
  </si>
  <si>
    <t xml:space="preserve">      34000  -  PAGESA - VENDIME GJYQËSORE</t>
  </si>
  <si>
    <t xml:space="preserve">    632  -  GJAKOVË</t>
  </si>
  <si>
    <t xml:space="preserve">      31127  -  DEPOT</t>
  </si>
  <si>
    <t xml:space="preserve">      31129  -  FUSHAT SPORTIVE</t>
  </si>
  <si>
    <t xml:space="preserve">      32200  -  PASURI E PAPREKSHME</t>
  </si>
  <si>
    <t xml:space="preserve">      13240  -  NGROHJA QENDRORE</t>
  </si>
  <si>
    <t xml:space="preserve">      13760  -  DRU</t>
  </si>
  <si>
    <t xml:space="preserve">      31260  -  UJËSJELLËSI</t>
  </si>
  <si>
    <t xml:space="preserve">      31610  -  PAJISJE TË TEKNOLOGJISË INFORMATIVE</t>
  </si>
  <si>
    <t xml:space="preserve">      32120  -  PARQET NACIONALE</t>
  </si>
  <si>
    <t xml:space="preserve">      13260  -  PAGESA - VENDIME GJYQËSORE</t>
  </si>
  <si>
    <t xml:space="preserve">      13650  -  FURNIZIM ME VESHMBATHJE</t>
  </si>
  <si>
    <t xml:space="preserve">      31124  -  OBJEKTET SPORTIVE</t>
  </si>
  <si>
    <t xml:space="preserve">      31240  -  TROTUARET</t>
  </si>
  <si>
    <t>GRAMA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</si>
  <si>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</si>
  <si>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</si>
  <si>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</si>
  <si>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</si>
  <si>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</si>
  <si>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</si>
  <si>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13130  -  SHPENZ.UDHË.ZYRT.BRENDA VENDIT</t>
  </si>
  <si>
    <t xml:space="preserve">      13140  -  SHPENZIMET E UDHËTIMEVE  ZYRTARE JASHTË VENDIT</t>
  </si>
  <si>
    <t xml:space="preserve">      13310  -  SHPENZIMET PËR INTERNET</t>
  </si>
  <si>
    <t xml:space="preserve">      13320  -  SHPENZIMET E TELEFONISË MOBILE</t>
  </si>
  <si>
    <t xml:space="preserve">      13430  -  SHËRBIME TË NDRYSHME SHËNDETËSORE</t>
  </si>
  <si>
    <t xml:space="preserve">      13460  -  SHËRBIME  KONTRAKTUESE TJERA</t>
  </si>
  <si>
    <t xml:space="preserve">      13470  -  SHËRBIME TEKNIKE</t>
  </si>
  <si>
    <t xml:space="preserve">      13480  -  SHPENZIMET PËR ANËTARËSIM</t>
  </si>
  <si>
    <t xml:space="preserve">      13490  -  SHËRBIMET E VARRIMIT</t>
  </si>
  <si>
    <t xml:space="preserve">      13501  -  MOBILEJE (MË PAK SE 1000 EURO)</t>
  </si>
  <si>
    <t xml:space="preserve">      13504  -  HARDUER PËR TEKNOLOGJI INFORMATIVE  &lt;1000</t>
  </si>
  <si>
    <t xml:space="preserve">      13509  -  PAJISJE TJERA &lt;1000</t>
  </si>
  <si>
    <t xml:space="preserve">      13510  -  BLERJA E LIBRAVE DHE VEPRAVE  ARTISTIK</t>
  </si>
  <si>
    <t xml:space="preserve">      13620  -  FURNIZIM ME USHQIM DHE PIJE(JO DREKA ZYRTARE</t>
  </si>
  <si>
    <t xml:space="preserve">      13770  -  DERIVATE PËR GJENERATOR</t>
  </si>
  <si>
    <t xml:space="preserve">      13780  -  KARBURANT PËR VETURA</t>
  </si>
  <si>
    <t xml:space="preserve">      13790  -  GAS NATYROR</t>
  </si>
  <si>
    <t xml:space="preserve">      13951  -  SIGURIMI I AUTOMJETEVE</t>
  </si>
  <si>
    <t xml:space="preserve">      14010  -  MIRËMBAJTJA  RIPARIMI I AUTOMJETEVE</t>
  </si>
  <si>
    <t xml:space="preserve">      14020  -  MIRËMBAJTJA E NDËRTESAVE</t>
  </si>
  <si>
    <t xml:space="preserve">      14040  -  MIRËMBAJTJA E TEKNOLOGJISË INFORMATIVE</t>
  </si>
  <si>
    <t xml:space="preserve">      14050  -  MIRËMBAJTA E MOBILEVE DHE PAJISJEVE</t>
  </si>
  <si>
    <t xml:space="preserve">      14140  -  QIRAJA - MAKINERIA</t>
  </si>
  <si>
    <t xml:space="preserve">      14230  -  SHPENZIMET  PËR INFORMIM  PUBLIK</t>
  </si>
  <si>
    <t xml:space="preserve">      14410  -  SHPENZIME - VENDIMET E GJYKATAVE</t>
  </si>
  <si>
    <t xml:space="preserve">      21200  -  SUBVENCIONE  PËR ENTITETE JOPUBLIKE</t>
  </si>
  <si>
    <t xml:space="preserve">      22200  -  PAGESA PËR PËRFITUESIT INDIVIDUAL</t>
  </si>
  <si>
    <t xml:space="preserve">      31120  -  NDËRTESAT ADMINISTRATËS AFARISTE</t>
  </si>
  <si>
    <t xml:space="preserve">      31270  -  MIRËMBAJTJA INVESTIME</t>
  </si>
  <si>
    <t xml:space="preserve">      31510  -  FURNIZIMI ME RRYMË GJENRATOR TRAFNS</t>
  </si>
  <si>
    <t xml:space="preserve">      31660  -  PAJISJE SPECIALE MJEKËSORE</t>
  </si>
  <si>
    <t xml:space="preserve">      31695  -  PAJISJE MUZIKORE</t>
  </si>
  <si>
    <t xml:space="preserve">      31700  -  VETURA ZYRTARE</t>
  </si>
  <si>
    <t xml:space="preserve">      31935  -  BLERJA E LIBRAVE</t>
  </si>
  <si>
    <t xml:space="preserve">      34100  -  PAGESA - NENI 39.2 LMFPP</t>
  </si>
  <si>
    <t>TOTALI</t>
  </si>
  <si>
    <t>Krahasimi     -1 vitë</t>
  </si>
  <si>
    <t>Krahasimi     -2 vitë</t>
  </si>
  <si>
    <t>Tetor           2021</t>
  </si>
  <si>
    <t>Tetor            2020</t>
  </si>
  <si>
    <t>Tetor            2019</t>
  </si>
  <si>
    <t xml:space="preserve">           RAPORTI  ANALITIKË I SHPENZIMEVE  TETOR (2019-2021)</t>
  </si>
  <si>
    <t xml:space="preserve">      RAPORTI ANALITIK I TË HYRAVE TETOR (2019-2021)</t>
  </si>
  <si>
    <t>50012    BUJQESIA</t>
  </si>
  <si>
    <t xml:space="preserve"> 50013  -  TAKSA PËR  CERTIFIKATAT E LINDJES</t>
  </si>
  <si>
    <t xml:space="preserve"> 50014  -  TAKSA PËR  CERTIFIKATAT E KURORËZIMIT</t>
  </si>
  <si>
    <t>50015  -  TAKSA PËR CERTIFIKATAT E VDEKJES</t>
  </si>
  <si>
    <t>50016  -  TAKSA PËR  CERTIFIKATA TJERA</t>
  </si>
  <si>
    <t>50019  -  TAKSA  TJERA ADMINISTRATIVE</t>
  </si>
  <si>
    <t>50019  -  GJOBAT PER PIJE ALKOHOLIKE</t>
  </si>
  <si>
    <t>50104  -  GJOBAT NGA INSPEKTORATI</t>
  </si>
  <si>
    <t>50505  -  INSPEKTIMI VETERINAR - BRENDA VENDIT</t>
  </si>
  <si>
    <t>50507  -  INSPEKTIMI HIGJIENIK SANITAR</t>
  </si>
  <si>
    <t>40110  -  TATIMI NË PRONË</t>
  </si>
  <si>
    <t>50001  -  TAKSA - REGJISTRIMI I AUTOMJETEVE</t>
  </si>
  <si>
    <t>50408  -  QIRAJA NGA OBJEKTET PUBLIKE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</si>
  <si>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</si>
  <si>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</si>
  <si>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</si>
  <si>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</si>
  <si>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</si>
  <si>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50029  -  TAKSA  PËR USHTRIMIN E VEPRIMTARISË</t>
  </si>
  <si>
    <t>50019  -  TAKSA ADMINISTRATIVE-ZGJATJA E ORARIT</t>
  </si>
  <si>
    <t>50504  -  TAKSA  PËR MATJEN E TOKËS NË TEREN</t>
  </si>
  <si>
    <t xml:space="preserve">50503  -  TAKSA  PËR EKSPERTIZA </t>
  </si>
  <si>
    <t xml:space="preserve"> 56000  -  TË HYRAT NGA GRANDET E PËRCAKTUARA</t>
  </si>
  <si>
    <t>50409  -  PARTICIPIMET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</si>
  <si>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</si>
  <si>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</si>
  <si>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</si>
  <si>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</si>
  <si>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>50409  SHËNDËTSIA</t>
  </si>
  <si>
    <t>50409  KULTURA</t>
  </si>
  <si>
    <t xml:space="preserve">50017  -  TAKSA PËR VERIFIKIMIN E  DOKUM. </t>
  </si>
  <si>
    <t>Nr.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</si>
</sst>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50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thin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>
      <alignment/>
    </xf>
    <xf numFmtId="43" fontId="2" fillId="0" borderId="10" xfId="42" applyFont="1" applyBorder="1" applyAlignment="1">
      <alignment horizontal="center" vertical="center" wrapText="1"/>
    </xf>
    <xf numFmtId="4" fontId="2" fillId="0" borderId="10" xfId="42" applyNumberFormat="1" applyFont="1" applyBorder="1" applyAlignment="1">
      <alignment vertical="center" wrapText="1"/>
    </xf>
    <xf numFmtId="43" fontId="2" fillId="0" borderId="10" xfId="42" applyFont="1" applyFill="1" applyBorder="1" applyAlignment="1">
      <alignment horizontal="center" vertical="center" wrapText="1"/>
    </xf>
    <xf numFmtId="4" fontId="2" fillId="0" borderId="10" xfId="42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3" fontId="4" fillId="33" borderId="11" xfId="42" applyFont="1" applyFill="1" applyBorder="1" applyAlignment="1">
      <alignment horizontal="center" vertical="center" wrapText="1"/>
    </xf>
    <xf numFmtId="4" fontId="4" fillId="33" borderId="11" xfId="42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2" fillId="0" borderId="0" xfId="42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3" fontId="4" fillId="33" borderId="12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 applyProtection="1">
      <alignment vertical="center" wrapText="1"/>
      <protection/>
    </xf>
    <xf numFmtId="43" fontId="4" fillId="0" borderId="0" xfId="42" applyFont="1" applyAlignment="1">
      <alignment/>
    </xf>
    <xf numFmtId="0" fontId="8" fillId="0" borderId="0" xfId="0" applyFont="1" applyAlignment="1">
      <alignment/>
    </xf>
    <xf numFmtId="43" fontId="2" fillId="0" borderId="0" xfId="42" applyFont="1" applyAlignment="1">
      <alignment horizontal="right" vertical="center"/>
    </xf>
    <xf numFmtId="4" fontId="2" fillId="0" borderId="10" xfId="42" applyNumberFormat="1" applyFont="1" applyBorder="1" applyAlignment="1">
      <alignment horizontal="right" vertical="center" wrapText="1"/>
    </xf>
    <xf numFmtId="43" fontId="2" fillId="0" borderId="10" xfId="42" applyFont="1" applyBorder="1" applyAlignment="1">
      <alignment horizontal="right" vertical="center" wrapText="1"/>
    </xf>
    <xf numFmtId="4" fontId="2" fillId="0" borderId="10" xfId="42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" fontId="2" fillId="34" borderId="10" xfId="42" applyNumberFormat="1" applyFont="1" applyFill="1" applyBorder="1" applyAlignment="1">
      <alignment horizontal="right"/>
    </xf>
    <xf numFmtId="4" fontId="2" fillId="34" borderId="10" xfId="42" applyNumberFormat="1" applyFont="1" applyFill="1" applyBorder="1" applyAlignment="1">
      <alignment vertical="center"/>
    </xf>
    <xf numFmtId="4" fontId="2" fillId="0" borderId="10" xfId="42" applyNumberFormat="1" applyFont="1" applyBorder="1" applyAlignment="1">
      <alignment horizontal="center" vertical="center" wrapText="1"/>
    </xf>
    <xf numFmtId="4" fontId="2" fillId="34" borderId="10" xfId="42" applyNumberFormat="1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39" fontId="2" fillId="34" borderId="10" xfId="42" applyNumberFormat="1" applyFont="1" applyFill="1" applyBorder="1" applyAlignment="1">
      <alignment/>
    </xf>
    <xf numFmtId="39" fontId="2" fillId="34" borderId="10" xfId="42" applyNumberFormat="1" applyFont="1" applyFill="1" applyBorder="1" applyAlignment="1">
      <alignment/>
    </xf>
    <xf numFmtId="43" fontId="4" fillId="0" borderId="10" xfId="42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right" vertical="center" wrapText="1"/>
    </xf>
    <xf numFmtId="43" fontId="49" fillId="0" borderId="10" xfId="42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3" fontId="49" fillId="35" borderId="10" xfId="42" applyFont="1" applyFill="1" applyBorder="1" applyAlignment="1">
      <alignment horizontal="center" vertical="center" wrapText="1"/>
    </xf>
    <xf numFmtId="0" fontId="1" fillId="34" borderId="14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43" fontId="2" fillId="34" borderId="10" xfId="42" applyFont="1" applyFill="1" applyBorder="1" applyAlignment="1">
      <alignment/>
    </xf>
    <xf numFmtId="43" fontId="4" fillId="0" borderId="10" xfId="42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43" fontId="3" fillId="33" borderId="16" xfId="42" applyFont="1" applyFill="1" applyBorder="1" applyAlignment="1" applyProtection="1">
      <alignment horizontal="right" vertical="center" wrapText="1"/>
      <protection/>
    </xf>
    <xf numFmtId="43" fontId="1" fillId="34" borderId="14" xfId="42" applyFont="1" applyFill="1" applyBorder="1" applyAlignment="1" applyProtection="1">
      <alignment horizontal="center" vertical="center" wrapText="1"/>
      <protection/>
    </xf>
    <xf numFmtId="10" fontId="2" fillId="0" borderId="10" xfId="42" applyNumberFormat="1" applyFont="1" applyFill="1" applyBorder="1" applyAlignment="1">
      <alignment horizontal="right" vertical="distributed" wrapText="1"/>
    </xf>
    <xf numFmtId="10" fontId="2" fillId="0" borderId="17" xfId="42" applyNumberFormat="1" applyFont="1" applyFill="1" applyBorder="1" applyAlignment="1">
      <alignment horizontal="right" vertical="distributed" wrapText="1"/>
    </xf>
    <xf numFmtId="0" fontId="49" fillId="35" borderId="10" xfId="0" applyFont="1" applyFill="1" applyBorder="1" applyAlignment="1">
      <alignment vertical="center" wrapText="1"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43" fontId="49" fillId="0" borderId="16" xfId="42" applyFont="1" applyBorder="1" applyAlignment="1">
      <alignment horizontal="center" vertical="center" wrapText="1"/>
    </xf>
    <xf numFmtId="43" fontId="4" fillId="36" borderId="18" xfId="42" applyFont="1" applyFill="1" applyBorder="1" applyAlignment="1">
      <alignment horizontal="right" vertical="center"/>
    </xf>
    <xf numFmtId="10" fontId="4" fillId="36" borderId="18" xfId="42" applyNumberFormat="1" applyFont="1" applyFill="1" applyBorder="1" applyAlignment="1">
      <alignment horizontal="right" vertical="distributed" wrapText="1"/>
    </xf>
    <xf numFmtId="10" fontId="4" fillId="36" borderId="19" xfId="42" applyNumberFormat="1" applyFont="1" applyFill="1" applyBorder="1" applyAlignment="1">
      <alignment horizontal="right" vertical="distributed" wrapText="1"/>
    </xf>
    <xf numFmtId="10" fontId="4" fillId="37" borderId="20" xfId="42" applyNumberFormat="1" applyFont="1" applyFill="1" applyBorder="1" applyAlignment="1">
      <alignment horizontal="right" vertical="distributed" wrapText="1"/>
    </xf>
    <xf numFmtId="10" fontId="4" fillId="37" borderId="21" xfId="42" applyNumberFormat="1" applyFont="1" applyFill="1" applyBorder="1" applyAlignment="1">
      <alignment horizontal="right" vertical="distributed" wrapText="1"/>
    </xf>
    <xf numFmtId="0" fontId="9" fillId="33" borderId="11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horizontal="center"/>
    </xf>
    <xf numFmtId="0" fontId="3" fillId="34" borderId="22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3" fontId="2" fillId="0" borderId="20" xfId="42" applyFont="1" applyBorder="1" applyAlignment="1">
      <alignment horizontal="center" vertical="center" wrapText="1"/>
    </xf>
    <xf numFmtId="0" fontId="10" fillId="33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4" fontId="2" fillId="34" borderId="20" xfId="42" applyNumberFormat="1" applyFont="1" applyFill="1" applyBorder="1" applyAlignment="1">
      <alignment/>
    </xf>
    <xf numFmtId="4" fontId="2" fillId="34" borderId="20" xfId="42" applyNumberFormat="1" applyFont="1" applyFill="1" applyBorder="1" applyAlignment="1">
      <alignment vertical="center"/>
    </xf>
    <xf numFmtId="43" fontId="2" fillId="34" borderId="20" xfId="42" applyFont="1" applyFill="1" applyBorder="1" applyAlignment="1">
      <alignment/>
    </xf>
    <xf numFmtId="43" fontId="4" fillId="33" borderId="11" xfId="42" applyFont="1" applyFill="1" applyBorder="1" applyAlignment="1">
      <alignment horizontal="right" vertical="center" wrapText="1"/>
    </xf>
    <xf numFmtId="4" fontId="2" fillId="0" borderId="20" xfId="42" applyNumberFormat="1" applyFont="1" applyBorder="1" applyAlignment="1">
      <alignment/>
    </xf>
    <xf numFmtId="43" fontId="2" fillId="0" borderId="20" xfId="42" applyFont="1" applyFill="1" applyBorder="1" applyAlignment="1">
      <alignment horizontal="right" vertical="center" wrapText="1"/>
    </xf>
    <xf numFmtId="4" fontId="2" fillId="0" borderId="20" xfId="42" applyNumberFormat="1" applyFont="1" applyFill="1" applyBorder="1" applyAlignment="1">
      <alignment vertical="center" wrapText="1"/>
    </xf>
    <xf numFmtId="43" fontId="2" fillId="0" borderId="20" xfId="42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3" fontId="4" fillId="33" borderId="23" xfId="42" applyFont="1" applyFill="1" applyBorder="1" applyAlignment="1">
      <alignment horizontal="right" vertical="center" wrapText="1"/>
    </xf>
    <xf numFmtId="4" fontId="4" fillId="33" borderId="23" xfId="42" applyNumberFormat="1" applyFont="1" applyFill="1" applyBorder="1" applyAlignment="1">
      <alignment vertical="center" wrapText="1"/>
    </xf>
    <xf numFmtId="43" fontId="4" fillId="33" borderId="23" xfId="42" applyFont="1" applyFill="1" applyBorder="1" applyAlignment="1">
      <alignment horizontal="center" vertical="center" wrapText="1"/>
    </xf>
    <xf numFmtId="4" fontId="2" fillId="0" borderId="20" xfId="42" applyNumberFormat="1" applyFont="1" applyBorder="1" applyAlignment="1">
      <alignment vertical="center" wrapText="1"/>
    </xf>
    <xf numFmtId="4" fontId="2" fillId="0" borderId="20" xfId="42" applyNumberFormat="1" applyFont="1" applyBorder="1" applyAlignment="1">
      <alignment horizontal="right" vertical="center" wrapText="1"/>
    </xf>
    <xf numFmtId="39" fontId="2" fillId="34" borderId="20" xfId="42" applyNumberFormat="1" applyFont="1" applyFill="1" applyBorder="1" applyAlignment="1">
      <alignment/>
    </xf>
    <xf numFmtId="39" fontId="2" fillId="34" borderId="20" xfId="42" applyNumberFormat="1" applyFont="1" applyFill="1" applyBorder="1" applyAlignment="1">
      <alignment/>
    </xf>
    <xf numFmtId="39" fontId="4" fillId="33" borderId="11" xfId="42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3" fontId="4" fillId="0" borderId="20" xfId="42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0" fontId="7" fillId="0" borderId="2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30" fillId="33" borderId="11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10" fontId="30" fillId="33" borderId="23" xfId="0" applyNumberFormat="1" applyFont="1" applyFill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3" fontId="2" fillId="0" borderId="20" xfId="42" applyFont="1" applyFill="1" applyBorder="1" applyAlignment="1">
      <alignment/>
    </xf>
    <xf numFmtId="43" fontId="8" fillId="0" borderId="0" xfId="42" applyFont="1" applyAlignment="1">
      <alignment/>
    </xf>
    <xf numFmtId="0" fontId="29" fillId="34" borderId="28" xfId="0" applyFont="1" applyFill="1" applyBorder="1" applyAlignment="1" applyProtection="1">
      <alignment horizontal="left" vertical="center" wrapText="1"/>
      <protection/>
    </xf>
    <xf numFmtId="0" fontId="28" fillId="33" borderId="1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809625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76200</xdr:rowOff>
    </xdr:from>
    <xdr:to>
      <xdr:col>5</xdr:col>
      <xdr:colOff>200025</xdr:colOff>
      <xdr:row>1</xdr:row>
      <xdr:rowOff>619125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762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609600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28575</xdr:rowOff>
    </xdr:from>
    <xdr:to>
      <xdr:col>6</xdr:col>
      <xdr:colOff>476250</xdr:colOff>
      <xdr:row>1</xdr:row>
      <xdr:rowOff>419100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8575"/>
          <a:ext cx="828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GridLines="0" view="pageBreakPreview" zoomScale="110" zoomScaleSheetLayoutView="110" zoomScalePageLayoutView="0" workbookViewId="0" topLeftCell="A1">
      <selection activeCell="C89" sqref="C89"/>
    </sheetView>
  </sheetViews>
  <sheetFormatPr defaultColWidth="9.140625" defaultRowHeight="15" customHeight="1"/>
  <cols>
    <col min="1" max="1" width="61.57421875" style="1" customWidth="1"/>
    <col min="2" max="3" width="14.57421875" style="20" bestFit="1" customWidth="1"/>
    <col min="4" max="4" width="13.7109375" style="16" bestFit="1" customWidth="1"/>
    <col min="5" max="5" width="9.421875" style="40" bestFit="1" customWidth="1"/>
    <col min="6" max="6" width="9.140625" style="40" customWidth="1"/>
    <col min="7" max="16384" width="9.140625" style="1" customWidth="1"/>
  </cols>
  <sheetData>
    <row r="1" spans="1:3" ht="15" customHeight="1">
      <c r="A1" s="3"/>
      <c r="B1" s="19"/>
      <c r="C1" s="19"/>
    </row>
    <row r="2" spans="1:4" ht="51" customHeight="1">
      <c r="A2" s="87" t="s">
        <v>101</v>
      </c>
      <c r="B2" s="87"/>
      <c r="C2" s="87"/>
      <c r="D2" s="87"/>
    </row>
    <row r="3" spans="1:6" s="4" customFormat="1" ht="29.25" thickBot="1">
      <c r="A3" s="26" t="s">
        <v>0</v>
      </c>
      <c r="B3" s="18" t="s">
        <v>100</v>
      </c>
      <c r="C3" s="18" t="s">
        <v>99</v>
      </c>
      <c r="D3" s="18" t="s">
        <v>98</v>
      </c>
      <c r="E3" s="58" t="s">
        <v>96</v>
      </c>
      <c r="F3" s="58" t="s">
        <v>97</v>
      </c>
    </row>
    <row r="4" spans="1:6" s="2" customFormat="1" ht="15" customHeight="1" thickTop="1">
      <c r="A4" s="44" t="s">
        <v>40</v>
      </c>
      <c r="B4" s="45">
        <f>B82</f>
        <v>2254159.9899999998</v>
      </c>
      <c r="C4" s="45">
        <f>C82</f>
        <v>2678337.19</v>
      </c>
      <c r="D4" s="45">
        <f>D82</f>
        <v>2234748.0799999996</v>
      </c>
      <c r="E4" s="56">
        <f>D4/C4</f>
        <v>0.8343789155240755</v>
      </c>
      <c r="F4" s="57">
        <f>D4/B4</f>
        <v>0.9913884062861039</v>
      </c>
    </row>
    <row r="5" spans="1:6" ht="15" customHeight="1">
      <c r="A5" s="39" t="s">
        <v>54</v>
      </c>
      <c r="B5" s="36">
        <v>958789.53</v>
      </c>
      <c r="C5" s="38">
        <v>1006205.47</v>
      </c>
      <c r="D5" s="46">
        <v>933210.79</v>
      </c>
      <c r="E5" s="47">
        <f>D5/C5</f>
        <v>0.9274554927633221</v>
      </c>
      <c r="F5" s="48">
        <f>D5/B5</f>
        <v>0.9733218405086255</v>
      </c>
    </row>
    <row r="6" spans="1:6" ht="15" customHeight="1">
      <c r="A6" s="39" t="s">
        <v>55</v>
      </c>
      <c r="B6" s="36">
        <v>4797.28</v>
      </c>
      <c r="C6" s="38">
        <v>5375.28</v>
      </c>
      <c r="D6" s="46">
        <v>5054.09</v>
      </c>
      <c r="E6" s="47">
        <f aca="true" t="shared" si="0" ref="E6:E69">D6/C6</f>
        <v>0.9402468336533167</v>
      </c>
      <c r="F6" s="48">
        <f aca="true" t="shared" si="1" ref="F6:F69">D6/B6</f>
        <v>1.05353241837041</v>
      </c>
    </row>
    <row r="7" spans="1:6" ht="15" customHeight="1">
      <c r="A7" s="39" t="s">
        <v>56</v>
      </c>
      <c r="B7" s="36">
        <v>405.39</v>
      </c>
      <c r="C7" s="38">
        <v>535.11</v>
      </c>
      <c r="D7" s="46">
        <v>493.59</v>
      </c>
      <c r="E7" s="47">
        <f t="shared" si="0"/>
        <v>0.9224084767617873</v>
      </c>
      <c r="F7" s="48">
        <f t="shared" si="1"/>
        <v>1.2175682675941686</v>
      </c>
    </row>
    <row r="8" spans="1:6" ht="15" customHeight="1">
      <c r="A8" s="39" t="s">
        <v>57</v>
      </c>
      <c r="B8" s="36">
        <v>54484.13</v>
      </c>
      <c r="C8" s="38">
        <v>60407.29</v>
      </c>
      <c r="D8" s="46">
        <v>54517.99</v>
      </c>
      <c r="E8" s="47">
        <f t="shared" si="0"/>
        <v>0.9025068000898566</v>
      </c>
      <c r="F8" s="48">
        <f t="shared" si="1"/>
        <v>1.0006214653698242</v>
      </c>
    </row>
    <row r="9" spans="1:6" ht="15" customHeight="1">
      <c r="A9" s="39" t="s">
        <v>58</v>
      </c>
      <c r="B9" s="36">
        <v>53503.66</v>
      </c>
      <c r="C9" s="38">
        <v>56337.95</v>
      </c>
      <c r="D9" s="46">
        <v>52344.14</v>
      </c>
      <c r="E9" s="47">
        <f t="shared" si="0"/>
        <v>0.9291097741398117</v>
      </c>
      <c r="F9" s="48">
        <f t="shared" si="1"/>
        <v>0.9783282115653396</v>
      </c>
    </row>
    <row r="10" spans="1:6" ht="15" customHeight="1">
      <c r="A10" s="39" t="s">
        <v>59</v>
      </c>
      <c r="B10" s="36">
        <v>53503.66</v>
      </c>
      <c r="C10" s="38">
        <v>56337.95</v>
      </c>
      <c r="D10" s="46">
        <v>52344.14</v>
      </c>
      <c r="E10" s="47">
        <f t="shared" si="0"/>
        <v>0.9291097741398117</v>
      </c>
      <c r="F10" s="48">
        <f t="shared" si="1"/>
        <v>0.9783282115653396</v>
      </c>
    </row>
    <row r="11" spans="1:6" ht="15" customHeight="1">
      <c r="A11" s="49" t="s">
        <v>60</v>
      </c>
      <c r="B11" s="36">
        <v>33</v>
      </c>
      <c r="C11" s="38">
        <v>3660</v>
      </c>
      <c r="D11" s="46">
        <v>1830</v>
      </c>
      <c r="E11" s="47">
        <f t="shared" si="0"/>
        <v>0.5</v>
      </c>
      <c r="F11" s="48">
        <f t="shared" si="1"/>
        <v>55.45454545454545</v>
      </c>
    </row>
    <row r="12" spans="1:6" ht="15" customHeight="1">
      <c r="A12" s="39" t="s">
        <v>61</v>
      </c>
      <c r="B12" s="36">
        <f>704.3+259.8</f>
        <v>964.0999999999999</v>
      </c>
      <c r="C12" s="38"/>
      <c r="D12" s="38"/>
      <c r="E12" s="47" t="e">
        <f t="shared" si="0"/>
        <v>#DIV/0!</v>
      </c>
      <c r="F12" s="48">
        <f t="shared" si="1"/>
        <v>0</v>
      </c>
    </row>
    <row r="13" spans="1:6" ht="15" customHeight="1">
      <c r="A13" s="39" t="s">
        <v>1</v>
      </c>
      <c r="B13" s="36">
        <v>20843.03</v>
      </c>
      <c r="C13" s="38">
        <v>41390.88</v>
      </c>
      <c r="D13" s="46">
        <v>49858.78</v>
      </c>
      <c r="E13" s="47">
        <f t="shared" si="0"/>
        <v>1.2045837150599359</v>
      </c>
      <c r="F13" s="48">
        <f t="shared" si="1"/>
        <v>2.392108057225845</v>
      </c>
    </row>
    <row r="14" spans="1:6" ht="15" customHeight="1">
      <c r="A14" s="39" t="s">
        <v>2</v>
      </c>
      <c r="B14" s="36">
        <v>5145.74</v>
      </c>
      <c r="C14" s="38">
        <v>5480.13</v>
      </c>
      <c r="D14" s="46">
        <v>3778.92</v>
      </c>
      <c r="E14" s="47">
        <f t="shared" si="0"/>
        <v>0.6895675832507623</v>
      </c>
      <c r="F14" s="48">
        <f t="shared" si="1"/>
        <v>0.734378340141554</v>
      </c>
    </row>
    <row r="15" spans="1:6" ht="15" customHeight="1">
      <c r="A15" s="39" t="s">
        <v>3</v>
      </c>
      <c r="B15" s="36">
        <v>4996.85</v>
      </c>
      <c r="C15" s="38">
        <v>1820.47</v>
      </c>
      <c r="D15" s="46">
        <v>2910.04</v>
      </c>
      <c r="E15" s="47">
        <f t="shared" si="0"/>
        <v>1.59851027481914</v>
      </c>
      <c r="F15" s="48">
        <f t="shared" si="1"/>
        <v>0.5823748961845963</v>
      </c>
    </row>
    <row r="16" spans="1:6" ht="15" customHeight="1">
      <c r="A16" s="39" t="s">
        <v>44</v>
      </c>
      <c r="B16" s="36">
        <v>2726.22</v>
      </c>
      <c r="C16" s="38"/>
      <c r="D16" s="38"/>
      <c r="E16" s="47" t="e">
        <f t="shared" si="0"/>
        <v>#DIV/0!</v>
      </c>
      <c r="F16" s="48">
        <f t="shared" si="1"/>
        <v>0</v>
      </c>
    </row>
    <row r="17" spans="1:6" ht="15" customHeight="1">
      <c r="A17" s="39" t="s">
        <v>4</v>
      </c>
      <c r="B17" s="36">
        <v>1551.28</v>
      </c>
      <c r="C17" s="38">
        <v>998.28</v>
      </c>
      <c r="D17" s="46">
        <v>800.13</v>
      </c>
      <c r="E17" s="47">
        <f t="shared" si="0"/>
        <v>0.8015085947830268</v>
      </c>
      <c r="F17" s="48">
        <f t="shared" si="1"/>
        <v>0.5157869630240833</v>
      </c>
    </row>
    <row r="18" spans="1:6" ht="15" customHeight="1">
      <c r="A18" s="39" t="s">
        <v>49</v>
      </c>
      <c r="B18" s="36">
        <v>4610.93</v>
      </c>
      <c r="C18" s="38"/>
      <c r="D18" s="38"/>
      <c r="E18" s="47" t="e">
        <f t="shared" si="0"/>
        <v>#DIV/0!</v>
      </c>
      <c r="F18" s="48">
        <f t="shared" si="1"/>
        <v>0</v>
      </c>
    </row>
    <row r="19" spans="1:6" ht="15" customHeight="1">
      <c r="A19" s="39" t="s">
        <v>62</v>
      </c>
      <c r="B19" s="36">
        <v>844.99</v>
      </c>
      <c r="C19" s="38">
        <v>951.39</v>
      </c>
      <c r="D19" s="46">
        <v>355.43</v>
      </c>
      <c r="E19" s="47">
        <f t="shared" si="0"/>
        <v>0.3735902206245599</v>
      </c>
      <c r="F19" s="48">
        <f t="shared" si="1"/>
        <v>0.4206321968307317</v>
      </c>
    </row>
    <row r="20" spans="1:6" ht="15" customHeight="1">
      <c r="A20" s="39" t="s">
        <v>63</v>
      </c>
      <c r="B20" s="36">
        <v>1950.15</v>
      </c>
      <c r="C20" s="38">
        <v>2029.11</v>
      </c>
      <c r="D20" s="46">
        <v>1436.61</v>
      </c>
      <c r="E20" s="47">
        <f t="shared" si="0"/>
        <v>0.7080000591392285</v>
      </c>
      <c r="F20" s="48">
        <f t="shared" si="1"/>
        <v>0.7366664102761326</v>
      </c>
    </row>
    <row r="21" spans="1:7" ht="15" customHeight="1">
      <c r="A21" s="39" t="s">
        <v>34</v>
      </c>
      <c r="B21" s="36">
        <v>6697.9</v>
      </c>
      <c r="C21" s="38">
        <v>1281.1</v>
      </c>
      <c r="D21" s="46">
        <v>1093.7</v>
      </c>
      <c r="E21" s="47">
        <f t="shared" si="0"/>
        <v>0.8537194598392008</v>
      </c>
      <c r="F21" s="48">
        <f t="shared" si="1"/>
        <v>0.16328998641365206</v>
      </c>
      <c r="G21" s="22"/>
    </row>
    <row r="22" spans="1:7" ht="15" customHeight="1">
      <c r="A22" s="39" t="s">
        <v>64</v>
      </c>
      <c r="B22" s="50"/>
      <c r="C22" s="38">
        <v>40</v>
      </c>
      <c r="D22" s="46"/>
      <c r="E22" s="47">
        <f t="shared" si="0"/>
        <v>0</v>
      </c>
      <c r="F22" s="48" t="e">
        <f t="shared" si="1"/>
        <v>#DIV/0!</v>
      </c>
      <c r="G22" s="22"/>
    </row>
    <row r="23" spans="1:6" ht="15" customHeight="1">
      <c r="A23" s="39" t="s">
        <v>26</v>
      </c>
      <c r="B23" s="36">
        <v>100</v>
      </c>
      <c r="C23" s="38">
        <v>5310.41</v>
      </c>
      <c r="D23" s="46">
        <v>937.41</v>
      </c>
      <c r="E23" s="47">
        <f t="shared" si="0"/>
        <v>0.17652309332047808</v>
      </c>
      <c r="F23" s="48">
        <f t="shared" si="1"/>
        <v>9.3741</v>
      </c>
    </row>
    <row r="24" spans="1:6" ht="15" customHeight="1">
      <c r="A24" s="39" t="s">
        <v>65</v>
      </c>
      <c r="B24" s="36">
        <v>31600.24</v>
      </c>
      <c r="C24" s="38">
        <v>129475.16</v>
      </c>
      <c r="D24" s="46">
        <v>127195.07</v>
      </c>
      <c r="E24" s="47">
        <f t="shared" si="0"/>
        <v>0.9823897495087088</v>
      </c>
      <c r="F24" s="48">
        <f t="shared" si="1"/>
        <v>4.025129872431348</v>
      </c>
    </row>
    <row r="25" spans="1:6" ht="15" customHeight="1">
      <c r="A25" s="39" t="s">
        <v>66</v>
      </c>
      <c r="B25" s="36">
        <v>4647.29</v>
      </c>
      <c r="C25" s="38">
        <v>10813.28</v>
      </c>
      <c r="D25" s="46">
        <v>10</v>
      </c>
      <c r="E25" s="47">
        <f t="shared" si="0"/>
        <v>0.0009247887782430493</v>
      </c>
      <c r="F25" s="48">
        <f t="shared" si="1"/>
        <v>0.0021517916893501374</v>
      </c>
    </row>
    <row r="26" spans="1:6" ht="15" customHeight="1">
      <c r="A26" s="39" t="s">
        <v>67</v>
      </c>
      <c r="B26" s="50"/>
      <c r="C26" s="38">
        <v>4455.6</v>
      </c>
      <c r="D26" s="46">
        <v>7556</v>
      </c>
      <c r="E26" s="47">
        <f t="shared" si="0"/>
        <v>1.695843432983212</v>
      </c>
      <c r="F26" s="48" t="e">
        <f t="shared" si="1"/>
        <v>#DIV/0!</v>
      </c>
    </row>
    <row r="27" spans="1:6" ht="15" customHeight="1">
      <c r="A27" s="39" t="s">
        <v>68</v>
      </c>
      <c r="B27" s="50"/>
      <c r="C27" s="38">
        <v>1323.48</v>
      </c>
      <c r="D27" s="38"/>
      <c r="E27" s="47">
        <f t="shared" si="0"/>
        <v>0</v>
      </c>
      <c r="F27" s="48" t="e">
        <f t="shared" si="1"/>
        <v>#DIV/0!</v>
      </c>
    </row>
    <row r="28" spans="1:6" ht="15" customHeight="1">
      <c r="A28" s="39" t="s">
        <v>69</v>
      </c>
      <c r="B28" s="36">
        <v>293</v>
      </c>
      <c r="C28" s="38"/>
      <c r="D28" s="38"/>
      <c r="E28" s="47" t="e">
        <f t="shared" si="0"/>
        <v>#DIV/0!</v>
      </c>
      <c r="F28" s="48">
        <f t="shared" si="1"/>
        <v>0</v>
      </c>
    </row>
    <row r="29" spans="1:6" ht="15" customHeight="1">
      <c r="A29" s="39" t="s">
        <v>70</v>
      </c>
      <c r="B29" s="50"/>
      <c r="C29" s="38">
        <v>71</v>
      </c>
      <c r="D29" s="46">
        <v>81</v>
      </c>
      <c r="E29" s="47">
        <f t="shared" si="0"/>
        <v>1.1408450704225352</v>
      </c>
      <c r="F29" s="48" t="e">
        <f t="shared" si="1"/>
        <v>#DIV/0!</v>
      </c>
    </row>
    <row r="30" spans="1:6" ht="15" customHeight="1">
      <c r="A30" s="39" t="s">
        <v>71</v>
      </c>
      <c r="B30" s="36">
        <v>11091.07</v>
      </c>
      <c r="C30" s="38">
        <v>42554.04</v>
      </c>
      <c r="D30" s="46">
        <v>4636.47</v>
      </c>
      <c r="E30" s="47">
        <f t="shared" si="0"/>
        <v>0.10895487243984356</v>
      </c>
      <c r="F30" s="48">
        <f t="shared" si="1"/>
        <v>0.4180363120961278</v>
      </c>
    </row>
    <row r="31" spans="1:6" ht="15" customHeight="1">
      <c r="A31" s="39" t="s">
        <v>72</v>
      </c>
      <c r="B31" s="50"/>
      <c r="C31" s="38">
        <v>90</v>
      </c>
      <c r="D31" s="46"/>
      <c r="E31" s="47">
        <f t="shared" si="0"/>
        <v>0</v>
      </c>
      <c r="F31" s="48" t="e">
        <f t="shared" si="1"/>
        <v>#DIV/0!</v>
      </c>
    </row>
    <row r="32" spans="1:6" ht="15" customHeight="1">
      <c r="A32" s="39" t="s">
        <v>5</v>
      </c>
      <c r="B32" s="50">
        <f>88+16724.32</f>
        <v>16812.32</v>
      </c>
      <c r="C32" s="38">
        <f>10299.26+6177.72</f>
        <v>16476.98</v>
      </c>
      <c r="D32" s="46">
        <v>5483.39</v>
      </c>
      <c r="E32" s="47">
        <f t="shared" si="0"/>
        <v>0.33279096047940826</v>
      </c>
      <c r="F32" s="48">
        <f t="shared" si="1"/>
        <v>0.32615308297724527</v>
      </c>
    </row>
    <row r="33" spans="1:6" ht="15" customHeight="1">
      <c r="A33" s="39" t="s">
        <v>73</v>
      </c>
      <c r="B33" s="36">
        <v>15401.06</v>
      </c>
      <c r="C33" s="38">
        <v>5937.21</v>
      </c>
      <c r="D33" s="46">
        <v>1140.22</v>
      </c>
      <c r="E33" s="47">
        <f t="shared" si="0"/>
        <v>0.1920464325836546</v>
      </c>
      <c r="F33" s="48">
        <f t="shared" si="1"/>
        <v>0.07403516381339986</v>
      </c>
    </row>
    <row r="34" spans="1:6" ht="15" customHeight="1">
      <c r="A34" s="39" t="s">
        <v>35</v>
      </c>
      <c r="B34" s="36">
        <v>2187</v>
      </c>
      <c r="C34" s="38">
        <v>2609.2</v>
      </c>
      <c r="D34" s="46">
        <v>99.01</v>
      </c>
      <c r="E34" s="47">
        <f t="shared" si="0"/>
        <v>0.03794649701057796</v>
      </c>
      <c r="F34" s="48">
        <f t="shared" si="1"/>
        <v>0.045272062185642434</v>
      </c>
    </row>
    <row r="35" spans="1:6" ht="15" customHeight="1">
      <c r="A35" s="39" t="s">
        <v>17</v>
      </c>
      <c r="B35" s="36">
        <v>2364.92</v>
      </c>
      <c r="C35" s="38">
        <v>61839.29</v>
      </c>
      <c r="D35" s="46">
        <v>2508.7</v>
      </c>
      <c r="E35" s="47">
        <f t="shared" si="0"/>
        <v>0.04056805956213275</v>
      </c>
      <c r="F35" s="48">
        <f t="shared" si="1"/>
        <v>1.0607969825617778</v>
      </c>
    </row>
    <row r="36" spans="1:6" ht="15" customHeight="1">
      <c r="A36" s="39" t="s">
        <v>50</v>
      </c>
      <c r="B36" s="36">
        <v>327.52</v>
      </c>
      <c r="C36" s="38">
        <v>413</v>
      </c>
      <c r="D36" s="38"/>
      <c r="E36" s="47">
        <f t="shared" si="0"/>
        <v>0</v>
      </c>
      <c r="F36" s="48">
        <f t="shared" si="1"/>
        <v>0</v>
      </c>
    </row>
    <row r="37" spans="1:6" ht="15" customHeight="1">
      <c r="A37" s="39" t="s">
        <v>36</v>
      </c>
      <c r="B37" s="36">
        <v>852.16</v>
      </c>
      <c r="C37" s="38">
        <v>2349.6</v>
      </c>
      <c r="D37" s="46">
        <v>1325.94</v>
      </c>
      <c r="E37" s="47">
        <f t="shared" si="0"/>
        <v>0.5643258426966292</v>
      </c>
      <c r="F37" s="48">
        <f t="shared" si="1"/>
        <v>1.5559754036800602</v>
      </c>
    </row>
    <row r="38" spans="1:6" ht="15" customHeight="1">
      <c r="A38" s="39" t="s">
        <v>30</v>
      </c>
      <c r="B38" s="36">
        <v>104.8</v>
      </c>
      <c r="C38" s="38">
        <v>8</v>
      </c>
      <c r="D38" s="38"/>
      <c r="E38" s="47">
        <f t="shared" si="0"/>
        <v>0</v>
      </c>
      <c r="F38" s="48">
        <f t="shared" si="1"/>
        <v>0</v>
      </c>
    </row>
    <row r="39" spans="1:6" ht="15" customHeight="1">
      <c r="A39" s="39" t="s">
        <v>37</v>
      </c>
      <c r="B39" s="36">
        <v>60924.8</v>
      </c>
      <c r="C39" s="38">
        <v>28207.6</v>
      </c>
      <c r="D39" s="38"/>
      <c r="E39" s="47">
        <f t="shared" si="0"/>
        <v>0</v>
      </c>
      <c r="F39" s="48">
        <f t="shared" si="1"/>
        <v>0</v>
      </c>
    </row>
    <row r="40" spans="1:6" ht="15" customHeight="1">
      <c r="A40" s="39" t="s">
        <v>45</v>
      </c>
      <c r="B40" s="50"/>
      <c r="C40" s="38">
        <v>35402.8</v>
      </c>
      <c r="D40" s="46">
        <v>1782</v>
      </c>
      <c r="E40" s="47">
        <f t="shared" si="0"/>
        <v>0.05033500175127391</v>
      </c>
      <c r="F40" s="48" t="e">
        <f t="shared" si="1"/>
        <v>#DIV/0!</v>
      </c>
    </row>
    <row r="41" spans="1:6" ht="15" customHeight="1">
      <c r="A41" s="39" t="s">
        <v>74</v>
      </c>
      <c r="B41" s="36">
        <v>47.53</v>
      </c>
      <c r="C41" s="38">
        <v>47.76</v>
      </c>
      <c r="D41" s="46"/>
      <c r="E41" s="47">
        <f t="shared" si="0"/>
        <v>0</v>
      </c>
      <c r="F41" s="48">
        <f t="shared" si="1"/>
        <v>0</v>
      </c>
    </row>
    <row r="42" spans="1:6" ht="15" customHeight="1">
      <c r="A42" s="39" t="s">
        <v>75</v>
      </c>
      <c r="B42" s="36">
        <v>5987.04</v>
      </c>
      <c r="C42" s="38">
        <v>8574.96</v>
      </c>
      <c r="D42" s="46">
        <v>3332.7799999999997</v>
      </c>
      <c r="E42" s="47">
        <f t="shared" si="0"/>
        <v>0.3886642036814166</v>
      </c>
      <c r="F42" s="48">
        <f t="shared" si="1"/>
        <v>0.5566657313129693</v>
      </c>
    </row>
    <row r="43" spans="1:6" ht="15" customHeight="1">
      <c r="A43" s="39" t="s">
        <v>76</v>
      </c>
      <c r="B43" s="36">
        <v>659.95</v>
      </c>
      <c r="C43" s="38"/>
      <c r="D43" s="46">
        <v>90</v>
      </c>
      <c r="E43" s="47" t="e">
        <f t="shared" si="0"/>
        <v>#DIV/0!</v>
      </c>
      <c r="F43" s="48">
        <f t="shared" si="1"/>
        <v>0.13637396772482763</v>
      </c>
    </row>
    <row r="44" spans="1:7" ht="15" customHeight="1">
      <c r="A44" s="39" t="s">
        <v>38</v>
      </c>
      <c r="B44" s="36">
        <v>700</v>
      </c>
      <c r="C44" s="38"/>
      <c r="D44" s="38"/>
      <c r="E44" s="47" t="e">
        <f t="shared" si="0"/>
        <v>#DIV/0!</v>
      </c>
      <c r="F44" s="48">
        <f t="shared" si="1"/>
        <v>0</v>
      </c>
      <c r="G44" s="22"/>
    </row>
    <row r="45" spans="1:6" ht="15" customHeight="1">
      <c r="A45" s="39" t="s">
        <v>31</v>
      </c>
      <c r="B45" s="36">
        <v>1500</v>
      </c>
      <c r="C45" s="38">
        <v>4000</v>
      </c>
      <c r="D45" s="38"/>
      <c r="E45" s="47">
        <f t="shared" si="0"/>
        <v>0</v>
      </c>
      <c r="F45" s="48">
        <f t="shared" si="1"/>
        <v>0</v>
      </c>
    </row>
    <row r="46" spans="1:8" ht="15" customHeight="1">
      <c r="A46" s="39" t="s">
        <v>77</v>
      </c>
      <c r="B46" s="50">
        <f>356+278</f>
        <v>634</v>
      </c>
      <c r="C46" s="38">
        <v>1448.03</v>
      </c>
      <c r="D46" s="46">
        <v>257.47</v>
      </c>
      <c r="E46" s="47">
        <f t="shared" si="0"/>
        <v>0.1778070896321209</v>
      </c>
      <c r="F46" s="48">
        <f t="shared" si="1"/>
        <v>0.4061041009463723</v>
      </c>
      <c r="H46" s="22"/>
    </row>
    <row r="47" spans="1:6" ht="15" customHeight="1">
      <c r="A47" s="39" t="s">
        <v>78</v>
      </c>
      <c r="B47" s="36">
        <v>1714</v>
      </c>
      <c r="C47" s="38">
        <v>3391.48</v>
      </c>
      <c r="D47" s="46">
        <v>2937</v>
      </c>
      <c r="E47" s="47">
        <f t="shared" si="0"/>
        <v>0.8659936075105853</v>
      </c>
      <c r="F47" s="48">
        <f t="shared" si="1"/>
        <v>1.7135355892648776</v>
      </c>
    </row>
    <row r="48" spans="1:6" ht="15" customHeight="1">
      <c r="A48" s="39" t="s">
        <v>79</v>
      </c>
      <c r="B48" s="36">
        <v>16529.89</v>
      </c>
      <c r="C48" s="38">
        <v>18377.97</v>
      </c>
      <c r="D48" s="46">
        <v>10024.29</v>
      </c>
      <c r="E48" s="47">
        <f t="shared" si="0"/>
        <v>0.5454514290751372</v>
      </c>
      <c r="F48" s="48">
        <f t="shared" si="1"/>
        <v>0.6064341625987832</v>
      </c>
    </row>
    <row r="49" spans="1:6" ht="15" customHeight="1">
      <c r="A49" s="39" t="s">
        <v>19</v>
      </c>
      <c r="B49" s="36">
        <v>1948.6</v>
      </c>
      <c r="C49" s="38">
        <v>8826.86</v>
      </c>
      <c r="D49" s="46">
        <v>7794.49</v>
      </c>
      <c r="E49" s="47">
        <f t="shared" si="0"/>
        <v>0.8830422143321633</v>
      </c>
      <c r="F49" s="48">
        <f t="shared" si="1"/>
        <v>4.000046187006055</v>
      </c>
    </row>
    <row r="50" spans="1:6" ht="15" customHeight="1">
      <c r="A50" s="39" t="s">
        <v>27</v>
      </c>
      <c r="B50" s="36">
        <v>5176.58</v>
      </c>
      <c r="C50" s="38">
        <v>20570.66</v>
      </c>
      <c r="D50" s="46">
        <v>8154.66</v>
      </c>
      <c r="E50" s="47">
        <f t="shared" si="0"/>
        <v>0.3964218940957655</v>
      </c>
      <c r="F50" s="48">
        <f t="shared" si="1"/>
        <v>1.575298749367343</v>
      </c>
    </row>
    <row r="51" spans="1:6" ht="15" customHeight="1">
      <c r="A51" s="39" t="s">
        <v>32</v>
      </c>
      <c r="B51" s="36">
        <v>3000</v>
      </c>
      <c r="C51" s="38">
        <v>90318.59</v>
      </c>
      <c r="D51" s="46">
        <v>23812.1</v>
      </c>
      <c r="E51" s="47">
        <f t="shared" si="0"/>
        <v>0.26364561271383885</v>
      </c>
      <c r="F51" s="48">
        <f t="shared" si="1"/>
        <v>7.937366666666666</v>
      </c>
    </row>
    <row r="52" spans="1:6" ht="15" customHeight="1">
      <c r="A52" s="39" t="s">
        <v>80</v>
      </c>
      <c r="B52" s="36">
        <v>2763.98</v>
      </c>
      <c r="C52" s="38">
        <v>5043</v>
      </c>
      <c r="D52" s="46">
        <v>2935</v>
      </c>
      <c r="E52" s="47">
        <f t="shared" si="0"/>
        <v>0.5819948443386873</v>
      </c>
      <c r="F52" s="48">
        <f t="shared" si="1"/>
        <v>1.0618745432311376</v>
      </c>
    </row>
    <row r="53" spans="1:6" ht="15" customHeight="1">
      <c r="A53" s="39" t="s">
        <v>81</v>
      </c>
      <c r="B53" s="36">
        <v>5035.05</v>
      </c>
      <c r="C53" s="38">
        <v>3105.4</v>
      </c>
      <c r="D53" s="46">
        <v>1776.3</v>
      </c>
      <c r="E53" s="47">
        <f t="shared" si="0"/>
        <v>0.5720036066207251</v>
      </c>
      <c r="F53" s="48">
        <f t="shared" si="1"/>
        <v>0.3527869633866595</v>
      </c>
    </row>
    <row r="54" spans="1:6" ht="15" customHeight="1">
      <c r="A54" s="39" t="s">
        <v>82</v>
      </c>
      <c r="B54" s="36">
        <v>3430.8</v>
      </c>
      <c r="C54" s="38">
        <v>4467.84</v>
      </c>
      <c r="D54" s="46">
        <v>3124.92</v>
      </c>
      <c r="E54" s="47">
        <f t="shared" si="0"/>
        <v>0.6994252256123764</v>
      </c>
      <c r="F54" s="48">
        <f t="shared" si="1"/>
        <v>0.9108429520811472</v>
      </c>
    </row>
    <row r="55" spans="1:6" ht="15" customHeight="1">
      <c r="A55" s="51" t="s">
        <v>83</v>
      </c>
      <c r="B55" s="36">
        <v>77.5</v>
      </c>
      <c r="C55" s="38">
        <f>301+58.8</f>
        <v>359.8</v>
      </c>
      <c r="D55" s="38"/>
      <c r="E55" s="47">
        <f t="shared" si="0"/>
        <v>0</v>
      </c>
      <c r="F55" s="48">
        <f t="shared" si="1"/>
        <v>0</v>
      </c>
    </row>
    <row r="56" spans="1:6" ht="15" customHeight="1">
      <c r="A56" s="51" t="s">
        <v>6</v>
      </c>
      <c r="B56" s="36">
        <v>8168.65</v>
      </c>
      <c r="C56" s="38">
        <v>8733.94</v>
      </c>
      <c r="D56" s="46">
        <v>3556.02</v>
      </c>
      <c r="E56" s="47">
        <f t="shared" si="0"/>
        <v>0.40714957968568594</v>
      </c>
      <c r="F56" s="48">
        <f t="shared" si="1"/>
        <v>0.435325298549944</v>
      </c>
    </row>
    <row r="57" spans="1:6" ht="15" customHeight="1">
      <c r="A57" s="39" t="s">
        <v>84</v>
      </c>
      <c r="B57" s="36">
        <v>22782.92</v>
      </c>
      <c r="C57" s="38">
        <v>40005.99</v>
      </c>
      <c r="D57" s="38"/>
      <c r="E57" s="47">
        <f t="shared" si="0"/>
        <v>0</v>
      </c>
      <c r="F57" s="48">
        <f t="shared" si="1"/>
        <v>0</v>
      </c>
    </row>
    <row r="58" spans="1:6" ht="15" customHeight="1">
      <c r="A58" s="39" t="s">
        <v>85</v>
      </c>
      <c r="B58" s="36">
        <v>18130</v>
      </c>
      <c r="C58" s="38">
        <v>59014</v>
      </c>
      <c r="D58" s="46">
        <v>82598.24</v>
      </c>
      <c r="E58" s="47">
        <f t="shared" si="0"/>
        <v>1.3996380519876641</v>
      </c>
      <c r="F58" s="48">
        <f t="shared" si="1"/>
        <v>4.555887479316051</v>
      </c>
    </row>
    <row r="59" spans="1:6" ht="15" customHeight="1">
      <c r="A59" s="39" t="s">
        <v>86</v>
      </c>
      <c r="B59" s="36">
        <v>9066.27</v>
      </c>
      <c r="C59" s="38">
        <v>48900</v>
      </c>
      <c r="D59" s="46">
        <v>4950</v>
      </c>
      <c r="E59" s="47">
        <f t="shared" si="0"/>
        <v>0.10122699386503067</v>
      </c>
      <c r="F59" s="48">
        <f t="shared" si="1"/>
        <v>0.5459797689678335</v>
      </c>
    </row>
    <row r="60" spans="1:7" ht="15" customHeight="1">
      <c r="A60" s="39" t="s">
        <v>87</v>
      </c>
      <c r="B60" s="36">
        <v>22421.69</v>
      </c>
      <c r="C60" s="38"/>
      <c r="D60" s="46">
        <v>17455.96</v>
      </c>
      <c r="E60" s="47" t="e">
        <f t="shared" si="0"/>
        <v>#DIV/0!</v>
      </c>
      <c r="F60" s="48">
        <f t="shared" si="1"/>
        <v>0.7785300751192261</v>
      </c>
      <c r="G60" s="22"/>
    </row>
    <row r="61" spans="1:6" ht="15" customHeight="1">
      <c r="A61" s="39" t="s">
        <v>29</v>
      </c>
      <c r="B61" s="46"/>
      <c r="C61" s="46"/>
      <c r="D61" s="46">
        <v>49295.82</v>
      </c>
      <c r="E61" s="47" t="e">
        <f t="shared" si="0"/>
        <v>#DIV/0!</v>
      </c>
      <c r="F61" s="48" t="e">
        <f t="shared" si="1"/>
        <v>#DIV/0!</v>
      </c>
    </row>
    <row r="62" spans="1:6" ht="15" customHeight="1">
      <c r="A62" s="39" t="s">
        <v>51</v>
      </c>
      <c r="B62" s="46"/>
      <c r="C62" s="46"/>
      <c r="D62" s="46">
        <v>34528.17</v>
      </c>
      <c r="E62" s="47" t="e">
        <f t="shared" si="0"/>
        <v>#DIV/0!</v>
      </c>
      <c r="F62" s="48" t="e">
        <f t="shared" si="1"/>
        <v>#DIV/0!</v>
      </c>
    </row>
    <row r="63" spans="1:7" ht="15" customHeight="1">
      <c r="A63" s="49" t="s">
        <v>41</v>
      </c>
      <c r="B63" s="36">
        <v>7876.38</v>
      </c>
      <c r="C63" s="38"/>
      <c r="D63" s="38"/>
      <c r="E63" s="47" t="e">
        <f t="shared" si="0"/>
        <v>#DIV/0!</v>
      </c>
      <c r="F63" s="48">
        <f t="shared" si="1"/>
        <v>0</v>
      </c>
      <c r="G63" s="22"/>
    </row>
    <row r="64" spans="1:6" ht="15" customHeight="1">
      <c r="A64" s="49" t="s">
        <v>42</v>
      </c>
      <c r="B64" s="36">
        <v>20046.82</v>
      </c>
      <c r="C64" s="38"/>
      <c r="D64" s="46">
        <v>75838.19</v>
      </c>
      <c r="E64" s="47" t="e">
        <f t="shared" si="0"/>
        <v>#DIV/0!</v>
      </c>
      <c r="F64" s="48">
        <f t="shared" si="1"/>
        <v>3.783053372056017</v>
      </c>
    </row>
    <row r="65" spans="1:6" ht="15" customHeight="1">
      <c r="A65" s="39" t="s">
        <v>18</v>
      </c>
      <c r="B65" s="36">
        <f>14925+240042.01</f>
        <v>254967.01</v>
      </c>
      <c r="C65" s="38">
        <v>354172.23</v>
      </c>
      <c r="D65" s="46">
        <v>387943.65</v>
      </c>
      <c r="E65" s="47">
        <f t="shared" si="0"/>
        <v>1.095353099818131</v>
      </c>
      <c r="F65" s="48">
        <f t="shared" si="1"/>
        <v>1.5215444931483488</v>
      </c>
    </row>
    <row r="66" spans="1:6" ht="15" customHeight="1">
      <c r="A66" s="39" t="s">
        <v>52</v>
      </c>
      <c r="B66" s="36"/>
      <c r="C66" s="38"/>
      <c r="D66" s="46">
        <v>40000</v>
      </c>
      <c r="E66" s="47"/>
      <c r="F66" s="48"/>
    </row>
    <row r="67" spans="1:6" ht="15" customHeight="1">
      <c r="A67" s="39" t="s">
        <v>28</v>
      </c>
      <c r="B67" s="36">
        <v>16500.87</v>
      </c>
      <c r="C67" s="38">
        <v>14800.2</v>
      </c>
      <c r="D67" s="46">
        <v>7792.88</v>
      </c>
      <c r="E67" s="47">
        <f t="shared" si="0"/>
        <v>0.5265388305563438</v>
      </c>
      <c r="F67" s="48">
        <f t="shared" si="1"/>
        <v>0.472270856021531</v>
      </c>
    </row>
    <row r="68" spans="1:6" ht="15" customHeight="1">
      <c r="A68" s="39" t="s">
        <v>46</v>
      </c>
      <c r="B68" s="36">
        <v>227288.32</v>
      </c>
      <c r="C68" s="38">
        <v>17558.84</v>
      </c>
      <c r="D68" s="46">
        <v>95355.66</v>
      </c>
      <c r="E68" s="47">
        <f t="shared" si="0"/>
        <v>5.4306355089516165</v>
      </c>
      <c r="F68" s="48">
        <f t="shared" si="1"/>
        <v>0.4195361204658471</v>
      </c>
    </row>
    <row r="69" spans="1:6" ht="15" customHeight="1">
      <c r="A69" s="39" t="s">
        <v>88</v>
      </c>
      <c r="B69" s="36">
        <v>50829.38</v>
      </c>
      <c r="C69" s="38"/>
      <c r="D69" s="46"/>
      <c r="E69" s="47" t="e">
        <f t="shared" si="0"/>
        <v>#DIV/0!</v>
      </c>
      <c r="F69" s="48">
        <f t="shared" si="1"/>
        <v>0</v>
      </c>
    </row>
    <row r="70" spans="1:6" ht="15" customHeight="1">
      <c r="A70" s="39" t="s">
        <v>89</v>
      </c>
      <c r="B70" s="36">
        <v>13580</v>
      </c>
      <c r="C70" s="38">
        <v>50162.85</v>
      </c>
      <c r="D70" s="38"/>
      <c r="E70" s="47">
        <f aca="true" t="shared" si="2" ref="E70:E81">D70/C70</f>
        <v>0</v>
      </c>
      <c r="F70" s="48">
        <f aca="true" t="shared" si="3" ref="F70:F81">D70/B70</f>
        <v>0</v>
      </c>
    </row>
    <row r="71" spans="1:6" ht="15" customHeight="1">
      <c r="A71" s="39" t="s">
        <v>47</v>
      </c>
      <c r="B71" s="36">
        <v>9869.6</v>
      </c>
      <c r="C71" s="38">
        <v>11492.36</v>
      </c>
      <c r="D71" s="38"/>
      <c r="E71" s="47">
        <f t="shared" si="2"/>
        <v>0</v>
      </c>
      <c r="F71" s="48">
        <f t="shared" si="3"/>
        <v>0</v>
      </c>
    </row>
    <row r="72" spans="1:6" ht="15" customHeight="1">
      <c r="A72" s="39" t="s">
        <v>90</v>
      </c>
      <c r="B72" s="1"/>
      <c r="C72" s="38">
        <v>38880</v>
      </c>
      <c r="D72" s="38"/>
      <c r="E72" s="47">
        <f t="shared" si="2"/>
        <v>0</v>
      </c>
      <c r="F72" s="48" t="e">
        <f t="shared" si="3"/>
        <v>#DIV/0!</v>
      </c>
    </row>
    <row r="73" spans="1:6" ht="15" customHeight="1">
      <c r="A73" s="39" t="s">
        <v>33</v>
      </c>
      <c r="B73" s="50"/>
      <c r="C73" s="38">
        <v>9509</v>
      </c>
      <c r="D73" s="38"/>
      <c r="E73" s="47">
        <f t="shared" si="2"/>
        <v>0</v>
      </c>
      <c r="F73" s="48" t="e">
        <f t="shared" si="3"/>
        <v>#DIV/0!</v>
      </c>
    </row>
    <row r="74" spans="1:6" ht="15" customHeight="1">
      <c r="A74" s="39" t="s">
        <v>91</v>
      </c>
      <c r="B74" s="50"/>
      <c r="C74" s="38">
        <v>1995</v>
      </c>
      <c r="D74" s="38"/>
      <c r="E74" s="47">
        <f t="shared" si="2"/>
        <v>0</v>
      </c>
      <c r="F74" s="48" t="e">
        <f t="shared" si="3"/>
        <v>#DIV/0!</v>
      </c>
    </row>
    <row r="75" spans="1:6" ht="15" customHeight="1">
      <c r="A75" s="49" t="s">
        <v>92</v>
      </c>
      <c r="B75" s="50"/>
      <c r="C75" s="38">
        <v>21500</v>
      </c>
      <c r="D75" s="38"/>
      <c r="E75" s="47">
        <f t="shared" si="2"/>
        <v>0</v>
      </c>
      <c r="F75" s="48" t="e">
        <f t="shared" si="3"/>
        <v>#DIV/0!</v>
      </c>
    </row>
    <row r="76" spans="1:6" ht="15" customHeight="1">
      <c r="A76" s="39" t="s">
        <v>93</v>
      </c>
      <c r="B76" s="50"/>
      <c r="C76" s="38">
        <v>745</v>
      </c>
      <c r="D76" s="38"/>
      <c r="E76" s="47">
        <f t="shared" si="2"/>
        <v>0</v>
      </c>
      <c r="F76" s="48" t="e">
        <f t="shared" si="3"/>
        <v>#DIV/0!</v>
      </c>
    </row>
    <row r="77" spans="1:6" ht="15" customHeight="1">
      <c r="A77" s="39" t="s">
        <v>20</v>
      </c>
      <c r="B77" s="36">
        <v>83350.56</v>
      </c>
      <c r="C77" s="38">
        <v>222148.37</v>
      </c>
      <c r="D77" s="46">
        <v>37680</v>
      </c>
      <c r="E77" s="47">
        <f t="shared" si="2"/>
        <v>0.16961636945614322</v>
      </c>
      <c r="F77" s="48">
        <f t="shared" si="3"/>
        <v>0.45206654880303143</v>
      </c>
    </row>
    <row r="78" spans="1:6" ht="15" customHeight="1">
      <c r="A78" s="39" t="s">
        <v>48</v>
      </c>
      <c r="B78" s="46"/>
      <c r="C78" s="38"/>
      <c r="D78" s="46">
        <v>20730.92</v>
      </c>
      <c r="E78" s="47"/>
      <c r="F78" s="48"/>
    </row>
    <row r="79" spans="1:6" ht="15" customHeight="1">
      <c r="A79" s="39" t="s">
        <v>43</v>
      </c>
      <c r="B79" s="37"/>
      <c r="C79" s="38">
        <v>20000</v>
      </c>
      <c r="D79" s="38"/>
      <c r="E79" s="47">
        <f t="shared" si="2"/>
        <v>0</v>
      </c>
      <c r="F79" s="48" t="e">
        <f t="shared" si="3"/>
        <v>#DIV/0!</v>
      </c>
    </row>
    <row r="80" spans="1:6" ht="15" customHeight="1">
      <c r="A80" s="39" t="s">
        <v>39</v>
      </c>
      <c r="B80" s="36">
        <v>81838.07</v>
      </c>
      <c r="C80" s="38"/>
      <c r="D80" s="38"/>
      <c r="E80" s="47" t="e">
        <f t="shared" si="2"/>
        <v>#DIV/0!</v>
      </c>
      <c r="F80" s="48">
        <f t="shared" si="3"/>
        <v>0</v>
      </c>
    </row>
    <row r="81" spans="1:6" ht="15" customHeight="1">
      <c r="A81" s="39" t="s">
        <v>94</v>
      </c>
      <c r="B81" s="52">
        <v>35684.51</v>
      </c>
      <c r="C81" s="38"/>
      <c r="D81" s="38"/>
      <c r="E81" s="47" t="e">
        <f t="shared" si="2"/>
        <v>#DIV/0!</v>
      </c>
      <c r="F81" s="48">
        <f t="shared" si="3"/>
        <v>0</v>
      </c>
    </row>
    <row r="82" spans="1:6" ht="15" customHeight="1" thickBot="1">
      <c r="A82" s="86" t="s">
        <v>95</v>
      </c>
      <c r="B82" s="53">
        <f>SUM(B5:B81)</f>
        <v>2254159.9899999998</v>
      </c>
      <c r="C82" s="53">
        <f>SUM(C5:C81)</f>
        <v>2678337.19</v>
      </c>
      <c r="D82" s="53">
        <f>SUM(D5:D81)</f>
        <v>2234748.0799999996</v>
      </c>
      <c r="E82" s="54">
        <f>D82/C82</f>
        <v>0.8343789155240755</v>
      </c>
      <c r="F82" s="55">
        <f>D82/B82</f>
        <v>0.9913884062861039</v>
      </c>
    </row>
    <row r="83" ht="15" customHeight="1" thickTop="1"/>
  </sheetData>
  <sheetProtection/>
  <mergeCells count="1">
    <mergeCell ref="A2:D2"/>
  </mergeCells>
  <printOptions/>
  <pageMargins left="0" right="0" top="0" bottom="0" header="0" footer="0"/>
  <pageSetup horizontalDpi="300" verticalDpi="300" orientation="portrait" pageOrder="overThenDown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="120" zoomScaleSheetLayoutView="120" zoomScalePageLayoutView="0" workbookViewId="0" topLeftCell="A1">
      <selection activeCell="J3" sqref="J3"/>
    </sheetView>
  </sheetViews>
  <sheetFormatPr defaultColWidth="9.140625" defaultRowHeight="12.75"/>
  <cols>
    <col min="1" max="1" width="3.421875" style="59" bestFit="1" customWidth="1"/>
    <col min="2" max="2" width="45.28125" style="21" bestFit="1" customWidth="1"/>
    <col min="3" max="5" width="12.421875" style="21" bestFit="1" customWidth="1"/>
    <col min="6" max="6" width="9.57421875" style="95" bestFit="1" customWidth="1"/>
    <col min="7" max="7" width="9.28125" style="95" bestFit="1" customWidth="1"/>
    <col min="8" max="9" width="9.140625" style="21" customWidth="1"/>
    <col min="10" max="11" width="12.00390625" style="21" bestFit="1" customWidth="1"/>
    <col min="12" max="16384" width="9.140625" style="21" customWidth="1"/>
  </cols>
  <sheetData>
    <row r="1" ht="24" customHeight="1"/>
    <row r="2" spans="1:6" ht="35.25" customHeight="1">
      <c r="A2" s="60"/>
      <c r="B2" s="88" t="s">
        <v>102</v>
      </c>
      <c r="C2" s="88"/>
      <c r="D2" s="88"/>
      <c r="E2" s="88"/>
      <c r="F2" s="88"/>
    </row>
    <row r="3" spans="1:7" ht="29.25" thickBot="1">
      <c r="A3" s="106" t="s">
        <v>134</v>
      </c>
      <c r="B3" s="107" t="s">
        <v>7</v>
      </c>
      <c r="C3" s="18" t="s">
        <v>100</v>
      </c>
      <c r="D3" s="18" t="s">
        <v>99</v>
      </c>
      <c r="E3" s="18" t="s">
        <v>98</v>
      </c>
      <c r="F3" s="63" t="s">
        <v>96</v>
      </c>
      <c r="G3" s="63" t="s">
        <v>97</v>
      </c>
    </row>
    <row r="4" spans="1:7" ht="15.75" thickTop="1">
      <c r="A4" s="64"/>
      <c r="B4" s="105" t="s">
        <v>104</v>
      </c>
      <c r="C4" s="79">
        <v>7987</v>
      </c>
      <c r="D4" s="62">
        <v>6060</v>
      </c>
      <c r="E4" s="62">
        <v>7137</v>
      </c>
      <c r="F4" s="96">
        <f>E4/D4</f>
        <v>1.1777227722772277</v>
      </c>
      <c r="G4" s="96">
        <f aca="true" t="shared" si="0" ref="G4:G9">E4/C4</f>
        <v>0.8935770627269313</v>
      </c>
    </row>
    <row r="5" spans="1:7" ht="15">
      <c r="A5" s="61"/>
      <c r="B5" s="94" t="s">
        <v>105</v>
      </c>
      <c r="C5" s="32">
        <v>1556</v>
      </c>
      <c r="D5" s="5">
        <v>1220</v>
      </c>
      <c r="E5" s="5">
        <v>1270</v>
      </c>
      <c r="F5" s="97">
        <f>E5/D5</f>
        <v>1.040983606557377</v>
      </c>
      <c r="G5" s="97">
        <f t="shared" si="0"/>
        <v>0.8161953727506427</v>
      </c>
    </row>
    <row r="6" spans="1:7" ht="15">
      <c r="A6" s="61"/>
      <c r="B6" s="94" t="s">
        <v>106</v>
      </c>
      <c r="C6" s="32">
        <v>300</v>
      </c>
      <c r="D6" s="5">
        <v>191</v>
      </c>
      <c r="E6" s="5">
        <v>485</v>
      </c>
      <c r="F6" s="97">
        <f>E6/D6</f>
        <v>2.5392670157068062</v>
      </c>
      <c r="G6" s="97">
        <f t="shared" si="0"/>
        <v>1.6166666666666667</v>
      </c>
    </row>
    <row r="7" spans="1:7" ht="15">
      <c r="A7" s="61"/>
      <c r="B7" s="94" t="s">
        <v>107</v>
      </c>
      <c r="C7" s="32">
        <v>661</v>
      </c>
      <c r="D7" s="5">
        <v>353</v>
      </c>
      <c r="E7" s="5">
        <v>566</v>
      </c>
      <c r="F7" s="97">
        <f>E7/D7</f>
        <v>1.6033994334277621</v>
      </c>
      <c r="G7" s="97">
        <f t="shared" si="0"/>
        <v>0.8562783661119516</v>
      </c>
    </row>
    <row r="8" spans="1:7" ht="15">
      <c r="A8" s="61"/>
      <c r="B8" s="94" t="s">
        <v>133</v>
      </c>
      <c r="C8" s="32">
        <v>1057.5</v>
      </c>
      <c r="D8" s="5">
        <v>521.5</v>
      </c>
      <c r="E8" s="5">
        <v>1333</v>
      </c>
      <c r="F8" s="97">
        <f>E8/D8</f>
        <v>2.5560882070949185</v>
      </c>
      <c r="G8" s="97">
        <f t="shared" si="0"/>
        <v>1.2605200945626478</v>
      </c>
    </row>
    <row r="9" spans="1:7" ht="15">
      <c r="A9" s="61"/>
      <c r="B9" s="94" t="s">
        <v>108</v>
      </c>
      <c r="C9" s="32">
        <v>424.05</v>
      </c>
      <c r="D9" s="5">
        <v>521.5</v>
      </c>
      <c r="E9" s="41"/>
      <c r="F9" s="97">
        <f>E9/D9</f>
        <v>0</v>
      </c>
      <c r="G9" s="97">
        <f t="shared" si="0"/>
        <v>0</v>
      </c>
    </row>
    <row r="10" spans="1:7" ht="15" thickBot="1">
      <c r="A10" s="43">
        <v>1</v>
      </c>
      <c r="B10" s="43" t="s">
        <v>13</v>
      </c>
      <c r="C10" s="81">
        <f>SUM(C4:C9)</f>
        <v>11985.55</v>
      </c>
      <c r="D10" s="81">
        <f>SUM(D4:D9)</f>
        <v>8867</v>
      </c>
      <c r="E10" s="81">
        <f>SUM(E4:E9)</f>
        <v>10791</v>
      </c>
      <c r="F10" s="98">
        <f>E10/D10</f>
        <v>1.216984323897598</v>
      </c>
      <c r="G10" s="98">
        <f>E10/C10</f>
        <v>0.9003341523751518</v>
      </c>
    </row>
    <row r="11" spans="1:7" ht="15.75" thickTop="1">
      <c r="A11" s="64"/>
      <c r="B11" s="94" t="s">
        <v>109</v>
      </c>
      <c r="C11" s="69">
        <v>3270</v>
      </c>
      <c r="D11" s="62">
        <v>200</v>
      </c>
      <c r="E11" s="62"/>
      <c r="F11" s="96">
        <f>E11/D11</f>
        <v>0</v>
      </c>
      <c r="G11" s="96">
        <f>E11/C11</f>
        <v>0</v>
      </c>
    </row>
    <row r="12" spans="1:7" ht="15">
      <c r="A12" s="61"/>
      <c r="B12" s="94" t="s">
        <v>110</v>
      </c>
      <c r="C12" s="31">
        <v>3215</v>
      </c>
      <c r="D12" s="5">
        <v>2219.9</v>
      </c>
      <c r="E12" s="5">
        <v>2400</v>
      </c>
      <c r="F12" s="99">
        <f>E12/D12</f>
        <v>1.0811297806207487</v>
      </c>
      <c r="G12" s="97">
        <f>E12/C12</f>
        <v>0.7465007776049767</v>
      </c>
    </row>
    <row r="13" spans="1:7" ht="15">
      <c r="A13" s="61"/>
      <c r="B13" s="94" t="s">
        <v>111</v>
      </c>
      <c r="C13" s="31"/>
      <c r="D13" s="5"/>
      <c r="E13" s="5">
        <v>1200</v>
      </c>
      <c r="F13" s="97">
        <v>0</v>
      </c>
      <c r="G13" s="97" t="e">
        <f>E13/C13</f>
        <v>#DIV/0!</v>
      </c>
    </row>
    <row r="14" spans="1:7" ht="15">
      <c r="A14" s="61"/>
      <c r="B14" s="94" t="s">
        <v>112</v>
      </c>
      <c r="C14" s="31">
        <v>3610.02</v>
      </c>
      <c r="D14" s="5">
        <v>2163.06</v>
      </c>
      <c r="E14" s="62">
        <v>2548.05</v>
      </c>
      <c r="F14" s="96">
        <f>E14/D14</f>
        <v>1.177983967157638</v>
      </c>
      <c r="G14" s="97">
        <f>E14/C14</f>
        <v>0.7058271145312215</v>
      </c>
    </row>
    <row r="15" spans="1:7" ht="15" thickBot="1">
      <c r="A15" s="43">
        <v>2</v>
      </c>
      <c r="B15" s="43" t="s">
        <v>10</v>
      </c>
      <c r="C15" s="68">
        <f>SUM(C11:C14)</f>
        <v>10095.02</v>
      </c>
      <c r="D15" s="68">
        <f>SUM(D11:D14)</f>
        <v>4582.96</v>
      </c>
      <c r="E15" s="68">
        <f>SUM(E11:E14)</f>
        <v>6148.05</v>
      </c>
      <c r="F15" s="98">
        <f>E15/D15</f>
        <v>1.3415019987082584</v>
      </c>
      <c r="G15" s="98">
        <f>E15/C15</f>
        <v>0.6090181099195445</v>
      </c>
    </row>
    <row r="16" spans="1:7" ht="15.75" thickTop="1">
      <c r="A16" s="64"/>
      <c r="B16" s="94" t="s">
        <v>113</v>
      </c>
      <c r="C16" s="80">
        <v>16869.4</v>
      </c>
      <c r="D16" s="77">
        <v>18835.6</v>
      </c>
      <c r="E16" s="62">
        <v>147786.58</v>
      </c>
      <c r="F16" s="96">
        <f>E16/D16</f>
        <v>7.846130731168638</v>
      </c>
      <c r="G16" s="96">
        <f>E16/C16</f>
        <v>8.76063049071099</v>
      </c>
    </row>
    <row r="17" spans="1:7" ht="15">
      <c r="A17" s="61"/>
      <c r="B17" s="94" t="s">
        <v>114</v>
      </c>
      <c r="C17" s="33">
        <v>1100</v>
      </c>
      <c r="D17" s="6">
        <v>3226.66</v>
      </c>
      <c r="E17" s="5">
        <v>17732.4</v>
      </c>
      <c r="F17" s="97">
        <f>E17/D17</f>
        <v>5.495589866921214</v>
      </c>
      <c r="G17" s="97">
        <f>E17/C17</f>
        <v>16.12036363636364</v>
      </c>
    </row>
    <row r="18" spans="1:7" ht="15">
      <c r="A18" s="61"/>
      <c r="B18" s="94" t="s">
        <v>115</v>
      </c>
      <c r="C18" s="33">
        <v>181247.37</v>
      </c>
      <c r="D18" s="6">
        <v>185568.4</v>
      </c>
      <c r="E18" s="5">
        <v>4241.94</v>
      </c>
      <c r="F18" s="97">
        <f>E18/D18</f>
        <v>0.022859172143533057</v>
      </c>
      <c r="G18" s="97">
        <f>E18/C18</f>
        <v>0.023404146498787814</v>
      </c>
    </row>
    <row r="19" spans="1:7" ht="15" thickBot="1">
      <c r="A19" s="43">
        <v>3</v>
      </c>
      <c r="B19" s="85" t="s">
        <v>14</v>
      </c>
      <c r="C19" s="68">
        <f>SUM(C16:C18)</f>
        <v>199216.77</v>
      </c>
      <c r="D19" s="68">
        <f>SUM(D16:D18)</f>
        <v>207630.66</v>
      </c>
      <c r="E19" s="68">
        <f>SUM(E16:E18)</f>
        <v>169760.91999999998</v>
      </c>
      <c r="F19" s="98">
        <f>E19/D19</f>
        <v>0.8176100774326873</v>
      </c>
      <c r="G19" s="98">
        <f>E19/C19</f>
        <v>0.8521417147763213</v>
      </c>
    </row>
    <row r="20" spans="1:7" ht="15.75" thickTop="1">
      <c r="A20" s="64"/>
      <c r="B20" s="94" t="s">
        <v>116</v>
      </c>
      <c r="C20" s="65">
        <v>645</v>
      </c>
      <c r="D20" s="66">
        <v>680</v>
      </c>
      <c r="E20" s="67">
        <v>413</v>
      </c>
      <c r="F20" s="96">
        <f>E20/D20</f>
        <v>0.6073529411764705</v>
      </c>
      <c r="G20" s="96">
        <f>E20/C20</f>
        <v>0.6403100775193798</v>
      </c>
    </row>
    <row r="21" spans="1:7" ht="15">
      <c r="A21" s="61"/>
      <c r="B21" s="94" t="s">
        <v>117</v>
      </c>
      <c r="C21" s="5"/>
      <c r="D21" s="6"/>
      <c r="E21" s="23"/>
      <c r="F21" s="97">
        <v>0</v>
      </c>
      <c r="G21" s="97" t="e">
        <f>E21/C21</f>
        <v>#DIV/0!</v>
      </c>
    </row>
    <row r="22" spans="1:7" ht="15">
      <c r="A22" s="61"/>
      <c r="B22" s="94" t="s">
        <v>118</v>
      </c>
      <c r="C22" s="30"/>
      <c r="D22" s="28"/>
      <c r="E22" s="41"/>
      <c r="F22" s="97">
        <v>0</v>
      </c>
      <c r="G22" s="97" t="e">
        <f>E22/C22</f>
        <v>#DIV/0!</v>
      </c>
    </row>
    <row r="23" spans="1:7" ht="15">
      <c r="A23" s="61"/>
      <c r="B23" s="94" t="s">
        <v>119</v>
      </c>
      <c r="C23" s="30"/>
      <c r="D23" s="28"/>
      <c r="E23" s="41"/>
      <c r="F23" s="97">
        <v>0</v>
      </c>
      <c r="G23" s="97" t="e">
        <f>E23/C23</f>
        <v>#DIV/0!</v>
      </c>
    </row>
    <row r="24" spans="1:7" ht="15">
      <c r="A24" s="61"/>
      <c r="B24" s="94" t="s">
        <v>120</v>
      </c>
      <c r="C24" s="30">
        <v>1256</v>
      </c>
      <c r="D24" s="28">
        <v>1200</v>
      </c>
      <c r="E24" s="41">
        <v>3116</v>
      </c>
      <c r="F24" s="97">
        <f>E24/D24</f>
        <v>2.5966666666666667</v>
      </c>
      <c r="G24" s="97">
        <f>E24/C24</f>
        <v>2.4808917197452227</v>
      </c>
    </row>
    <row r="25" spans="1:7" ht="15" thickBot="1">
      <c r="A25" s="43">
        <v>4</v>
      </c>
      <c r="B25" s="43" t="s">
        <v>9</v>
      </c>
      <c r="C25" s="68">
        <f>SUM(C20:C24)</f>
        <v>1901</v>
      </c>
      <c r="D25" s="68">
        <f>SUM(D20:D24)</f>
        <v>1880</v>
      </c>
      <c r="E25" s="68">
        <f>SUM(E20:E24)</f>
        <v>3529</v>
      </c>
      <c r="F25" s="98">
        <f>E25/D25</f>
        <v>1.8771276595744681</v>
      </c>
      <c r="G25" s="98">
        <f>E25/C25</f>
        <v>1.856391372961599</v>
      </c>
    </row>
    <row r="26" spans="1:7" ht="15.75" thickBot="1" thickTop="1">
      <c r="A26" s="73">
        <v>5</v>
      </c>
      <c r="B26" s="73" t="s">
        <v>103</v>
      </c>
      <c r="C26" s="74">
        <v>18857.6</v>
      </c>
      <c r="D26" s="75"/>
      <c r="E26" s="76">
        <v>2747</v>
      </c>
      <c r="F26" s="100" t="e">
        <f>E26/D26</f>
        <v>#DIV/0!</v>
      </c>
      <c r="G26" s="100">
        <f>E26/C26</f>
        <v>0.14567071101306636</v>
      </c>
    </row>
    <row r="27" spans="1:7" ht="15.75" thickTop="1">
      <c r="A27" s="64"/>
      <c r="B27" s="94" t="s">
        <v>121</v>
      </c>
      <c r="C27" s="70">
        <v>3886</v>
      </c>
      <c r="D27" s="77">
        <v>3995.8</v>
      </c>
      <c r="E27" s="78">
        <v>819</v>
      </c>
      <c r="F27" s="96">
        <f>E27/D27</f>
        <v>0.20496521347414784</v>
      </c>
      <c r="G27" s="96">
        <f>E27/C27</f>
        <v>0.2107565620174987</v>
      </c>
    </row>
    <row r="28" spans="1:7" ht="15">
      <c r="A28" s="61"/>
      <c r="B28" s="94" t="s">
        <v>122</v>
      </c>
      <c r="C28" s="24">
        <v>400</v>
      </c>
      <c r="D28" s="6"/>
      <c r="E28" s="23"/>
      <c r="F28" s="97">
        <v>0</v>
      </c>
      <c r="G28" s="97">
        <f>E28/C28</f>
        <v>0</v>
      </c>
    </row>
    <row r="29" spans="1:7" ht="15" thickBot="1">
      <c r="A29" s="43">
        <v>6</v>
      </c>
      <c r="B29" s="43" t="s">
        <v>12</v>
      </c>
      <c r="C29" s="68">
        <f>SUM(C27:C28)</f>
        <v>4286</v>
      </c>
      <c r="D29" s="68">
        <f>SUM(D27:D28)</f>
        <v>3995.8</v>
      </c>
      <c r="E29" s="68">
        <f>SUM(E27:E28)</f>
        <v>819</v>
      </c>
      <c r="F29" s="98">
        <f>E29/D29</f>
        <v>0.20496521347414784</v>
      </c>
      <c r="G29" s="98">
        <f>E29/C29</f>
        <v>0.1910872608492767</v>
      </c>
    </row>
    <row r="30" spans="1:7" ht="15.75" thickTop="1">
      <c r="A30" s="64"/>
      <c r="B30" s="94" t="s">
        <v>123</v>
      </c>
      <c r="C30" s="70">
        <v>14885.5</v>
      </c>
      <c r="D30" s="71">
        <v>12730</v>
      </c>
      <c r="E30" s="72">
        <v>16887</v>
      </c>
      <c r="F30" s="96">
        <v>0</v>
      </c>
      <c r="G30" s="96">
        <f>E30/C30</f>
        <v>1.1344597091128952</v>
      </c>
    </row>
    <row r="31" spans="1:7" ht="15">
      <c r="A31" s="61"/>
      <c r="B31" s="94" t="s">
        <v>124</v>
      </c>
      <c r="C31" s="7"/>
      <c r="D31" s="8"/>
      <c r="E31" s="25"/>
      <c r="F31" s="97">
        <v>0</v>
      </c>
      <c r="G31" s="97">
        <v>0</v>
      </c>
    </row>
    <row r="32" spans="1:7" ht="15" thickBot="1">
      <c r="A32" s="43">
        <v>7</v>
      </c>
      <c r="B32" s="43" t="s">
        <v>11</v>
      </c>
      <c r="C32" s="68">
        <f>SUM(C30:C31)</f>
        <v>14885.5</v>
      </c>
      <c r="D32" s="14">
        <f>SUM(D30:D31)</f>
        <v>12730</v>
      </c>
      <c r="E32" s="68">
        <f>SUM(E30:E31)</f>
        <v>16887</v>
      </c>
      <c r="F32" s="98">
        <f>E32/D32</f>
        <v>1.3265514532600158</v>
      </c>
      <c r="G32" s="98">
        <f>E32/C32</f>
        <v>1.1344597091128952</v>
      </c>
    </row>
    <row r="33" spans="1:7" ht="16.5" customHeight="1" thickTop="1">
      <c r="A33" s="61"/>
      <c r="B33" s="94" t="s">
        <v>127</v>
      </c>
      <c r="C33" s="27">
        <v>93686.69</v>
      </c>
      <c r="D33" s="28">
        <v>13737.16</v>
      </c>
      <c r="E33" s="41">
        <v>32674.26</v>
      </c>
      <c r="F33" s="97">
        <f>E33/D33</f>
        <v>2.3785309336136433</v>
      </c>
      <c r="G33" s="97">
        <f>E33/C33</f>
        <v>0.3487609606017674</v>
      </c>
    </row>
    <row r="34" spans="1:7" ht="16.5" customHeight="1">
      <c r="A34" s="61"/>
      <c r="B34" s="94" t="s">
        <v>128</v>
      </c>
      <c r="C34" s="27">
        <v>1955.92</v>
      </c>
      <c r="D34" s="28">
        <v>10</v>
      </c>
      <c r="E34" s="41">
        <v>2117.7</v>
      </c>
      <c r="F34" s="97">
        <f>E34/D34</f>
        <v>211.76999999999998</v>
      </c>
      <c r="G34" s="97">
        <f>E34/C34</f>
        <v>1.0827129943964986</v>
      </c>
    </row>
    <row r="35" spans="1:10" ht="16.5" customHeight="1">
      <c r="A35" s="61"/>
      <c r="B35" s="94" t="s">
        <v>129</v>
      </c>
      <c r="C35" s="29"/>
      <c r="D35" s="6">
        <v>1340.05</v>
      </c>
      <c r="E35" s="41">
        <v>2014.62</v>
      </c>
      <c r="F35" s="97">
        <f>E35/D35</f>
        <v>1.5033916644901308</v>
      </c>
      <c r="G35" s="97" t="e">
        <f>E35/C35</f>
        <v>#DIV/0!</v>
      </c>
      <c r="J35" s="108"/>
    </row>
    <row r="36" spans="1:7" ht="16.5" customHeight="1">
      <c r="A36" s="61"/>
      <c r="B36" s="94" t="s">
        <v>130</v>
      </c>
      <c r="C36" s="27">
        <v>243</v>
      </c>
      <c r="D36" s="28">
        <v>10</v>
      </c>
      <c r="E36" s="41"/>
      <c r="F36" s="97">
        <f>E36/D36</f>
        <v>0</v>
      </c>
      <c r="G36" s="97">
        <f>E36/C36</f>
        <v>0</v>
      </c>
    </row>
    <row r="37" spans="1:7" ht="16.5" customHeight="1" thickBot="1">
      <c r="A37" s="43">
        <v>8</v>
      </c>
      <c r="B37" s="43" t="s">
        <v>8</v>
      </c>
      <c r="C37" s="68">
        <f>SUM(C33:C36)</f>
        <v>95885.61</v>
      </c>
      <c r="D37" s="68">
        <f>SUM(D33:D36)</f>
        <v>15097.21</v>
      </c>
      <c r="E37" s="68">
        <f>SUM(E33:E36)</f>
        <v>36806.58</v>
      </c>
      <c r="F37" s="98">
        <f>E37/D37</f>
        <v>2.437972314089822</v>
      </c>
      <c r="G37" s="98">
        <f aca="true" t="shared" si="1" ref="G37:G50">E37/C37</f>
        <v>0.38385926730820197</v>
      </c>
    </row>
    <row r="38" spans="1:7" ht="16.5" customHeight="1" thickTop="1">
      <c r="A38" s="17">
        <v>9</v>
      </c>
      <c r="B38" s="15" t="s">
        <v>131</v>
      </c>
      <c r="C38" s="34">
        <v>8304.8</v>
      </c>
      <c r="D38" s="35">
        <v>5540.7</v>
      </c>
      <c r="E38" s="42">
        <v>7745.6</v>
      </c>
      <c r="F38" s="99">
        <f>E38/D38</f>
        <v>1.3979461078925046</v>
      </c>
      <c r="G38" s="97">
        <f>E38/C38</f>
        <v>0.9326654464887777</v>
      </c>
    </row>
    <row r="39" spans="1:11" ht="16.5" customHeight="1">
      <c r="A39" s="17">
        <v>10</v>
      </c>
      <c r="B39" s="15" t="s">
        <v>132</v>
      </c>
      <c r="C39" s="34">
        <v>1845</v>
      </c>
      <c r="D39" s="35">
        <v>1255</v>
      </c>
      <c r="E39" s="42">
        <v>1326</v>
      </c>
      <c r="F39" s="99">
        <f>E39/D39</f>
        <v>1.056573705179283</v>
      </c>
      <c r="G39" s="97">
        <f>E39/C39</f>
        <v>0.71869918699187</v>
      </c>
      <c r="K39" s="104"/>
    </row>
    <row r="40" spans="1:11" ht="16.5" customHeight="1">
      <c r="A40" s="82"/>
      <c r="B40" s="94" t="s">
        <v>130</v>
      </c>
      <c r="C40" s="72">
        <v>1029</v>
      </c>
      <c r="D40" s="70">
        <v>827</v>
      </c>
      <c r="E40" s="103">
        <v>702</v>
      </c>
      <c r="F40" s="99">
        <f>E40/D40</f>
        <v>0.848851269649335</v>
      </c>
      <c r="G40" s="97">
        <f>E40/C40</f>
        <v>0.6822157434402333</v>
      </c>
      <c r="K40" s="104"/>
    </row>
    <row r="41" spans="1:11" ht="16.5" customHeight="1">
      <c r="A41" s="82"/>
      <c r="B41" s="94" t="s">
        <v>126</v>
      </c>
      <c r="C41" s="72">
        <v>40328.93</v>
      </c>
      <c r="D41" s="70">
        <v>11463.5</v>
      </c>
      <c r="E41" s="103">
        <v>17282.5</v>
      </c>
      <c r="F41" s="99">
        <f>E41/D41</f>
        <v>1.507611113534261</v>
      </c>
      <c r="G41" s="97">
        <f>E41/C41</f>
        <v>0.4285385206103906</v>
      </c>
      <c r="K41" s="104"/>
    </row>
    <row r="42" spans="1:11" ht="16.5" customHeight="1">
      <c r="A42" s="82">
        <v>11</v>
      </c>
      <c r="B42" s="83" t="s">
        <v>15</v>
      </c>
      <c r="C42" s="84">
        <f>SUM(C40:C41)</f>
        <v>41357.93</v>
      </c>
      <c r="D42" s="84">
        <f>SUM(D40:D41)</f>
        <v>12290.5</v>
      </c>
      <c r="E42" s="84">
        <f>SUM(E40:E41)</f>
        <v>17984.5</v>
      </c>
      <c r="F42" s="99">
        <f>E42/D42</f>
        <v>1.4632846507465116</v>
      </c>
      <c r="G42" s="97">
        <f>E42/C42</f>
        <v>0.43485010008963215</v>
      </c>
      <c r="K42" s="104"/>
    </row>
    <row r="43" spans="1:7" ht="16.5" customHeight="1" thickBot="1">
      <c r="A43" s="90" t="s">
        <v>25</v>
      </c>
      <c r="B43" s="91"/>
      <c r="C43" s="14">
        <f>C37+C25+C15+C26+C30+C31+C29+C10+C19+C42+C39+C38</f>
        <v>408620.77999999997</v>
      </c>
      <c r="D43" s="14">
        <f>D37+D25+D15+D26+D30+D31+D29+D10+D19+D42+D39+D38</f>
        <v>273869.83</v>
      </c>
      <c r="E43" s="14">
        <f>E37+E25+E15+E26+E30+E31+E29+E10+E19+E42+E39+E38</f>
        <v>274544.64999999997</v>
      </c>
      <c r="F43" s="98">
        <f>E43/D43</f>
        <v>1.0024640173034027</v>
      </c>
      <c r="G43" s="98">
        <f t="shared" si="1"/>
        <v>0.6718812733899632</v>
      </c>
    </row>
    <row r="44" spans="1:7" ht="16.5" customHeight="1" thickTop="1">
      <c r="A44" s="102" t="s">
        <v>125</v>
      </c>
      <c r="B44" s="102"/>
      <c r="C44" s="5">
        <v>3003.48</v>
      </c>
      <c r="D44" s="6">
        <v>8101.74</v>
      </c>
      <c r="E44" s="62">
        <v>1326.78</v>
      </c>
      <c r="F44" s="97">
        <v>0</v>
      </c>
      <c r="G44" s="96">
        <f t="shared" si="1"/>
        <v>0.44174757281553395</v>
      </c>
    </row>
    <row r="45" spans="1:7" ht="16.5" customHeight="1">
      <c r="A45" s="102" t="s">
        <v>126</v>
      </c>
      <c r="B45" s="102"/>
      <c r="C45" s="5"/>
      <c r="D45" s="6"/>
      <c r="E45" s="25"/>
      <c r="F45" s="97">
        <v>0</v>
      </c>
      <c r="G45" s="97">
        <v>0</v>
      </c>
    </row>
    <row r="46" spans="1:7" ht="16.5" customHeight="1" thickBot="1">
      <c r="A46" s="90" t="s">
        <v>24</v>
      </c>
      <c r="B46" s="91"/>
      <c r="C46" s="13">
        <f>SUM(C43:C45)</f>
        <v>411624.25999999995</v>
      </c>
      <c r="D46" s="13">
        <f>SUM(D43:D45)</f>
        <v>281971.57</v>
      </c>
      <c r="E46" s="13">
        <f>SUM(E43:E45)</f>
        <v>275871.43</v>
      </c>
      <c r="F46" s="98">
        <f>E46/D46</f>
        <v>0.9783661168393678</v>
      </c>
      <c r="G46" s="98">
        <f t="shared" si="1"/>
        <v>0.6702020672931183</v>
      </c>
    </row>
    <row r="47" spans="1:7" ht="16.5" customHeight="1" thickTop="1">
      <c r="A47" s="93" t="s">
        <v>21</v>
      </c>
      <c r="B47" s="93"/>
      <c r="C47" s="7">
        <v>54888.5</v>
      </c>
      <c r="D47" s="8"/>
      <c r="E47" s="23"/>
      <c r="F47" s="97">
        <v>0</v>
      </c>
      <c r="G47" s="96">
        <f t="shared" si="1"/>
        <v>0</v>
      </c>
    </row>
    <row r="48" spans="1:7" ht="16.5" customHeight="1">
      <c r="A48" s="89" t="s">
        <v>22</v>
      </c>
      <c r="B48" s="89"/>
      <c r="C48" s="7">
        <v>3020</v>
      </c>
      <c r="D48" s="8"/>
      <c r="E48" s="23"/>
      <c r="F48" s="97">
        <v>0</v>
      </c>
      <c r="G48" s="97">
        <f t="shared" si="1"/>
        <v>0</v>
      </c>
    </row>
    <row r="49" spans="1:7" ht="16.5" customHeight="1">
      <c r="A49" s="89" t="s">
        <v>23</v>
      </c>
      <c r="B49" s="89"/>
      <c r="C49" s="7"/>
      <c r="D49" s="8"/>
      <c r="E49" s="23"/>
      <c r="F49" s="97">
        <v>0</v>
      </c>
      <c r="G49" s="97">
        <v>0</v>
      </c>
    </row>
    <row r="50" spans="1:7" ht="16.5" customHeight="1" thickBot="1">
      <c r="A50" s="92" t="s">
        <v>16</v>
      </c>
      <c r="B50" s="92"/>
      <c r="C50" s="13">
        <f>SUM(C46:C49)</f>
        <v>469532.75999999995</v>
      </c>
      <c r="D50" s="13">
        <f>SUM(D46:D49)</f>
        <v>281971.57</v>
      </c>
      <c r="E50" s="13">
        <f>SUM(E46:E49)</f>
        <v>275871.43</v>
      </c>
      <c r="F50" s="98">
        <f>E50/D50</f>
        <v>0.9783661168393678</v>
      </c>
      <c r="G50" s="98">
        <f t="shared" si="1"/>
        <v>0.5875445836835752</v>
      </c>
    </row>
    <row r="51" spans="1:7" ht="18" customHeight="1" thickTop="1">
      <c r="A51" s="12"/>
      <c r="B51" s="9"/>
      <c r="C51" s="10"/>
      <c r="D51" s="11"/>
      <c r="F51" s="101" t="s">
        <v>53</v>
      </c>
      <c r="G51" s="101"/>
    </row>
  </sheetData>
  <sheetProtection/>
  <mergeCells count="10">
    <mergeCell ref="F51:G51"/>
    <mergeCell ref="B2:F2"/>
    <mergeCell ref="A49:B49"/>
    <mergeCell ref="A44:B44"/>
    <mergeCell ref="A45:B45"/>
    <mergeCell ref="A46:B46"/>
    <mergeCell ref="A50:B50"/>
    <mergeCell ref="A43:B43"/>
    <mergeCell ref="A47:B47"/>
    <mergeCell ref="A48:B48"/>
  </mergeCells>
  <printOptions/>
  <pageMargins left="0" right="0" top="0" bottom="0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2021-12-01T10:17:40Z</cp:lastPrinted>
  <dcterms:created xsi:type="dcterms:W3CDTF">2019-03-07T12:32:34Z</dcterms:created>
  <dcterms:modified xsi:type="dcterms:W3CDTF">2021-12-01T10:18:30Z</dcterms:modified>
  <cp:category/>
  <cp:version/>
  <cp:contentType/>
  <cp:contentStatus/>
</cp:coreProperties>
</file>