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ANALITIK'!$A$1:$F$76</definedName>
    <definedName name="_xlnm.Print_Area" localSheetId="1">'TE HYRAT MUJORE NË ANALITIK'!$A$1:$H$49</definedName>
  </definedNames>
  <calcPr fullCalcOnLoad="1"/>
</workbook>
</file>

<file path=xl/sharedStrings.xml><?xml version="1.0" encoding="utf-8"?>
<sst xmlns="http://schemas.openxmlformats.org/spreadsheetml/2006/main" count="136" uniqueCount="135">
  <si>
    <t>Përshkrim</t>
  </si>
  <si>
    <t xml:space="preserve">      13210  -  RRYMA</t>
  </si>
  <si>
    <t xml:space="preserve">      13220  -  UJI</t>
  </si>
  <si>
    <t xml:space="preserve">      13230  -  MBETURINAT</t>
  </si>
  <si>
    <t xml:space="preserve">      13250  -  SHPENZIMET TELEFONIKE</t>
  </si>
  <si>
    <t xml:space="preserve">      13610  -  FURNIZIME PËR ZYRË</t>
  </si>
  <si>
    <t xml:space="preserve">      14310  -  DREKA ZYRTARE</t>
  </si>
  <si>
    <t>URBANIZMI</t>
  </si>
  <si>
    <t>BUJQESIA</t>
  </si>
  <si>
    <t>ZHVILLIMI EKONOMIK</t>
  </si>
  <si>
    <t>ADMINISTRATA</t>
  </si>
  <si>
    <t>KULTURA</t>
  </si>
  <si>
    <t xml:space="preserve">      13640  -  FURNIZIME PASTRIMI</t>
  </si>
  <si>
    <t xml:space="preserve">      31230  -  NDËRTIMI I RRUGËVE LOKALE</t>
  </si>
  <si>
    <t xml:space="preserve">      14023  -  MIRËMBAJTJA E SHKOLLAVE</t>
  </si>
  <si>
    <t xml:space="preserve">      32100  -  TOKA</t>
  </si>
  <si>
    <t>Krahasimi       - 1 vite</t>
  </si>
  <si>
    <t xml:space="preserve">      13450  -  SHËRBIME SHTYPJE - JO MARKETING</t>
  </si>
  <si>
    <t xml:space="preserve">      14024  -  MIRËMBAJTJA OBJEKTEVE SHËNDETËSORE</t>
  </si>
  <si>
    <t xml:space="preserve">      31250  -  KANALIZIMI</t>
  </si>
  <si>
    <t xml:space="preserve">      31121  -  OBJEKTET ARSIMORE</t>
  </si>
  <si>
    <t xml:space="preserve">      31123  -  OBJEKTET KULTURORE</t>
  </si>
  <si>
    <t>Krahasimi       - 2 vite</t>
  </si>
  <si>
    <t xml:space="preserve">      13820  -  AVANSC PËR UDHËTIME ZYRTARE</t>
  </si>
  <si>
    <t xml:space="preserve">      14032  -  MIRËMBAJTJA AUTO RRUGËVE LOKALE</t>
  </si>
  <si>
    <t xml:space="preserve">      31690  -  PAJISJE TJERA</t>
  </si>
  <si>
    <t xml:space="preserve">      13330  -  SHPENZIMET POSTARE</t>
  </si>
  <si>
    <t xml:space="preserve">      13630  -  FURNIZIME MJEKËSORE</t>
  </si>
  <si>
    <t xml:space="preserve">      11110  -  PAGAT NETO PËRMES LIS.PAGAVE</t>
  </si>
  <si>
    <t xml:space="preserve">      11115  -  PAGESA PER SINDIKATE</t>
  </si>
  <si>
    <t xml:space="preserve">      11125  -  ANTARSIM-ODA E INFERMIERVE TE KOSOVËS</t>
  </si>
  <si>
    <t xml:space="preserve">      11500  -  TATI.I NDALUR NE TE ARDH.PERS.</t>
  </si>
  <si>
    <t xml:space="preserve">      11600  -  KONTRIBUTI PENSIONAL-PUNETORI</t>
  </si>
  <si>
    <t xml:space="preserve">      11700  -  KONTRIBUTI PENSIONAL-PUNEDHENE</t>
  </si>
  <si>
    <t xml:space="preserve">      13310  -  SHPENZIMET PER INTERNET</t>
  </si>
  <si>
    <t xml:space="preserve">      13320  -  SHPENZIMET E TELEFONIS MOBILE</t>
  </si>
  <si>
    <t xml:space="preserve">      13660  -  AKOMODIMI</t>
  </si>
  <si>
    <t xml:space="preserve">      13720  -  NAFTE PËR NGROHJE QENDRORE</t>
  </si>
  <si>
    <t xml:space="preserve">      13810  -  AVANC PËR PARA TE IMËT(PETTY CASH)</t>
  </si>
  <si>
    <t xml:space="preserve">      34000  -  PAGESA - VENDIME GJYQËSORE</t>
  </si>
  <si>
    <t xml:space="preserve">    632  -  GJAKOVË</t>
  </si>
  <si>
    <t xml:space="preserve">      13460  -  SHERB KONTRAKTUESE TJERA</t>
  </si>
  <si>
    <t xml:space="preserve">      13470  -  SHERBIME TEKNIKE</t>
  </si>
  <si>
    <t xml:space="preserve">      13509  -  PAISJE TJERA &lt;1000</t>
  </si>
  <si>
    <t xml:space="preserve">      13620  -  FURN.USHQIM &amp;PIJE(JO DREKA ZYR</t>
  </si>
  <si>
    <t xml:space="preserve">      14010  -  MIREMB._x0016_ RIPARIMI I AUTOMJET.</t>
  </si>
  <si>
    <t xml:space="preserve">      14020  -  MIREMBAJTJA E NDERTESAVE</t>
  </si>
  <si>
    <t xml:space="preserve">      14220  -  BOTIMET E PUBLIKIMEVE</t>
  </si>
  <si>
    <t xml:space="preserve">      14410  -  SHPENZIME-VENDIMET E GJYKATAVE</t>
  </si>
  <si>
    <t xml:space="preserve">      21200  -  SUB.PËR ENTIT.JOPUBLIKE</t>
  </si>
  <si>
    <t xml:space="preserve">      22200  -  PAG.PËR PËRFITUESIT INDIVIDUAL</t>
  </si>
  <si>
    <t xml:space="preserve">      32200  -  PASURI E PAPREKSHME</t>
  </si>
  <si>
    <t>Total Balance</t>
  </si>
  <si>
    <t xml:space="preserve">      13141  -  SHPENZIME TE VOGLA - PARA XHEPI</t>
  </si>
  <si>
    <t xml:space="preserve">      13240  -  NGROHJA QENDRORE</t>
  </si>
  <si>
    <t xml:space="preserve">      13501  -  MOBILJE (ME PAK SE 1000 Euro)</t>
  </si>
  <si>
    <t xml:space="preserve">      13760  -  DRU</t>
  </si>
  <si>
    <t xml:space="preserve">      13780  -  KARBURANT PER VETURA</t>
  </si>
  <si>
    <t xml:space="preserve">      13950  -  REGJISTRIMI I AUTOMJETEVE</t>
  </si>
  <si>
    <t xml:space="preserve">      14040  -  MIREMB.E TEKNOLOGJ.INFORMATIVE</t>
  </si>
  <si>
    <t xml:space="preserve">      14050  -  MIREMB.E MOBILEVE DHE PAISJEVE</t>
  </si>
  <si>
    <t xml:space="preserve">      14140  -  QIRAJA-MAKINERIA</t>
  </si>
  <si>
    <t xml:space="preserve">      31120  -  NDËRTESAT ADMINISTRAT.AFARISTE</t>
  </si>
  <si>
    <t xml:space="preserve">      31125  -  OBJEKTET MEMORIALË</t>
  </si>
  <si>
    <t xml:space="preserve">      31260  -  UJËSJELLËSI</t>
  </si>
  <si>
    <t xml:space="preserve">      31270  -  MIRMBAJTJA INVESTIVE</t>
  </si>
  <si>
    <t xml:space="preserve">      31610  -  PAJISJE TË TEKNOLOGJISË INFORMATIVE</t>
  </si>
  <si>
    <t xml:space="preserve">      32120  -  PARQET NACIONALE</t>
  </si>
  <si>
    <t xml:space="preserve">      11900  -  PAGESA PËR VENDIME GJYQËSORË</t>
  </si>
  <si>
    <t xml:space="preserve">      13260  -  PAGESA - VENDIME GJYQËSORE</t>
  </si>
  <si>
    <t xml:space="preserve">      13503  -  KOMPJUTERË MË PAK SE 1000 EURO</t>
  </si>
  <si>
    <t xml:space="preserve">      13650  -  FURNIZIM ME VESHMBATHJE</t>
  </si>
  <si>
    <t xml:space="preserve">      31124  -  OBJEKTET SPORTIVE</t>
  </si>
  <si>
    <t xml:space="preserve">      31240  -  TROTUARET</t>
  </si>
  <si>
    <t>Shtator       2020</t>
  </si>
  <si>
    <t>Shtator       2021</t>
  </si>
  <si>
    <t>GRAMA</t>
  </si>
  <si>
    <t>Shtator       2022</t>
  </si>
  <si>
    <t xml:space="preserve">      13130  -  SHPENZI. E UDHËTI. ZYR. BRENDA VENDIT</t>
  </si>
  <si>
    <t xml:space="preserve">      13143  -  SHPENZIMET TJERA T</t>
  </si>
  <si>
    <t xml:space="preserve">      14210  -  REKLAMAT DHE KONKURSET</t>
  </si>
  <si>
    <t xml:space="preserve">      31122  -  OBJEKTET SHËNDETËSORE</t>
  </si>
  <si>
    <t xml:space="preserve">      31910  -  AVANC PËR INVESTIME</t>
  </si>
  <si>
    <t xml:space="preserve">      32110  -  RREGULLIMI I LUMENJËVE</t>
  </si>
  <si>
    <t xml:space="preserve">           RAPORTI  ANALITIKË I SHPENZIMEVE  SHTATOR (2020-2022)</t>
  </si>
  <si>
    <t>Planifikimi  Shtator 2022</t>
  </si>
  <si>
    <t xml:space="preserve">  Realizimi   Shtator 2022</t>
  </si>
  <si>
    <t>Realizimi  Shtator  2021</t>
  </si>
  <si>
    <t>Realizimi   Shtator 2020</t>
  </si>
  <si>
    <t>Nr</t>
  </si>
  <si>
    <t>BURIMET E TË ARDHURAVE</t>
  </si>
  <si>
    <t>Progresi me planif.</t>
  </si>
  <si>
    <t>Krahasimi  me 2021</t>
  </si>
  <si>
    <t>50013  -  TAKSA PËR  CERTIFIKATAT E LINDJES</t>
  </si>
  <si>
    <t>50014  -  TAKSA PËR  CERTIFIKATAT E KURORËZIMIT</t>
  </si>
  <si>
    <t>50015  -  TAKSA PËR CERTIFIKATAT E VDEKJES</t>
  </si>
  <si>
    <t>50016  -  TAKSA PËR  CERTIFIKATA TJERA</t>
  </si>
  <si>
    <t xml:space="preserve">50017  -  TAKSA PËR VERIFIKIMIN E  DOKUM. </t>
  </si>
  <si>
    <t>50019  -  TAKSA  TJERA ADMINISTRATIVE</t>
  </si>
  <si>
    <t>50019  -  GJOBAT PER PIJE ALKOHOLIKE</t>
  </si>
  <si>
    <t>50104  -  GJOBAT NGA INSPEKTORATI</t>
  </si>
  <si>
    <t xml:space="preserve">50505  -  INSPEKTIMI VETERINAR </t>
  </si>
  <si>
    <t>50507  -  INSPEKTIMI HIGJIENIK SANITAR</t>
  </si>
  <si>
    <t>INSPEKCIONI</t>
  </si>
  <si>
    <t>40110  -  TATIMI NË PRONË</t>
  </si>
  <si>
    <t>50001  -  TAKSA - REGJISTRIMI I AUTOMJETEVE</t>
  </si>
  <si>
    <t>50408  -  QIRAJA NGA OBJEKTET PUBLIKE</t>
  </si>
  <si>
    <t>FINANCAT</t>
  </si>
  <si>
    <t>50005  -  TAKSA E LEJEVE  TË VOZITJES</t>
  </si>
  <si>
    <t>50008  -  TAKSA PER PARKINGJE</t>
  </si>
  <si>
    <t>50103  -  SEKUSTRIMIM AUTOMJETEVE</t>
  </si>
  <si>
    <t>50401  -  SHITJA E AUTOMJETEVE</t>
  </si>
  <si>
    <t>50406  -  PRONA PUBLIKE PËR TREGTI TË HAPUR</t>
  </si>
  <si>
    <t>SHERBIMET PUBLIKE</t>
  </si>
  <si>
    <t>50012  -  TAKSA PËR  NDRIM.E DESTINAC. TE TOKES</t>
  </si>
  <si>
    <t>50019  -  TAKSA ADMINISTRATIVE-ZGJATJA E ORARIT</t>
  </si>
  <si>
    <t>50029  -  TAKSA  PËR USHTRIMIN E VEPRIMTARISË</t>
  </si>
  <si>
    <t xml:space="preserve">50503  -  TAKSA  PËR EKSPERTIZA </t>
  </si>
  <si>
    <t>50504  -  TAKSA  PËR MATJEN E TOKËS NË TEREN</t>
  </si>
  <si>
    <t>KADASTËR</t>
  </si>
  <si>
    <t>50009  -  TAKSA PËR LEJE NDËRTIMI</t>
  </si>
  <si>
    <t>50011  -  TAKSA PËR  REGJISTR. E TRASHËG.</t>
  </si>
  <si>
    <t>50026  -  TAKSA PËR LEGALIZIMIN E OBJEKTEVE</t>
  </si>
  <si>
    <t>50405  -  SHFRYTËZIMI I PRONËS PUBLIKE</t>
  </si>
  <si>
    <t>50408   -  QIRAJA PER SHFRYTZIMIN E BANESAVE</t>
  </si>
  <si>
    <t>SHENDETËSIA</t>
  </si>
  <si>
    <t xml:space="preserve">ARSIMI </t>
  </si>
  <si>
    <t>DONACIONET</t>
  </si>
  <si>
    <t>TE HYRAT NGA TRAFIKU</t>
  </si>
  <si>
    <t>TE HYRAT NGA GJYKATA</t>
  </si>
  <si>
    <t>TE HYRAT NGA PYJET</t>
  </si>
  <si>
    <t>III</t>
  </si>
  <si>
    <t>TOTALI I TE HYRAVE KOMUNALE</t>
  </si>
  <si>
    <t>GANI RAMA</t>
  </si>
  <si>
    <t xml:space="preserve">      RAPORTI ANALITIK I TË HYRAVE SHTATORT (2020-2022)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</si>
</sst>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</numFmts>
  <fonts count="48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>
      <alignment/>
    </xf>
    <xf numFmtId="43" fontId="2" fillId="0" borderId="0" xfId="42" applyFont="1" applyAlignment="1">
      <alignment/>
    </xf>
    <xf numFmtId="43" fontId="4" fillId="33" borderId="10" xfId="42" applyFont="1" applyFill="1" applyBorder="1" applyAlignment="1">
      <alignment horizontal="center" vertical="center" wrapText="1"/>
    </xf>
    <xf numFmtId="43" fontId="3" fillId="34" borderId="0" xfId="42" applyFont="1" applyFill="1" applyBorder="1" applyAlignment="1" applyProtection="1">
      <alignment vertical="center" wrapText="1"/>
      <protection/>
    </xf>
    <xf numFmtId="43" fontId="4" fillId="0" borderId="0" xfId="42" applyFont="1" applyAlignment="1">
      <alignment/>
    </xf>
    <xf numFmtId="43" fontId="2" fillId="0" borderId="0" xfId="42" applyFont="1" applyAlignment="1">
      <alignment horizontal="right" vertical="center"/>
    </xf>
    <xf numFmtId="0" fontId="5" fillId="34" borderId="11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9" fillId="35" borderId="15" xfId="0" applyFont="1" applyFill="1" applyBorder="1" applyAlignment="1">
      <alignment wrapText="1"/>
    </xf>
    <xf numFmtId="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4" fontId="4" fillId="33" borderId="18" xfId="0" applyNumberFormat="1" applyFont="1" applyFill="1" applyBorder="1" applyAlignment="1">
      <alignment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43" fontId="47" fillId="36" borderId="13" xfId="42" applyFont="1" applyFill="1" applyBorder="1" applyAlignment="1">
      <alignment horizontal="center" vertical="center" wrapText="1"/>
    </xf>
    <xf numFmtId="0" fontId="1" fillId="34" borderId="13" xfId="0" applyFont="1" applyFill="1" applyBorder="1" applyAlignment="1" applyProtection="1">
      <alignment horizontal="left" vertical="center" wrapText="1"/>
      <protection/>
    </xf>
    <xf numFmtId="43" fontId="1" fillId="0" borderId="16" xfId="42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10" fontId="10" fillId="0" borderId="19" xfId="42" applyNumberFormat="1" applyFont="1" applyFill="1" applyBorder="1" applyAlignment="1">
      <alignment horizontal="right" vertical="distributed" wrapText="1"/>
    </xf>
    <xf numFmtId="0" fontId="8" fillId="0" borderId="0" xfId="0" applyFont="1" applyAlignment="1">
      <alignment/>
    </xf>
    <xf numFmtId="10" fontId="9" fillId="33" borderId="13" xfId="42" applyNumberFormat="1" applyFont="1" applyFill="1" applyBorder="1" applyAlignment="1">
      <alignment horizontal="right" vertical="distributed" wrapText="1"/>
    </xf>
    <xf numFmtId="10" fontId="9" fillId="33" borderId="19" xfId="42" applyNumberFormat="1" applyFont="1" applyFill="1" applyBorder="1" applyAlignment="1">
      <alignment horizontal="right" vertical="distributed" wrapText="1"/>
    </xf>
    <xf numFmtId="10" fontId="8" fillId="0" borderId="13" xfId="42" applyNumberFormat="1" applyFont="1" applyFill="1" applyBorder="1" applyAlignment="1">
      <alignment horizontal="right" vertical="distributed" wrapText="1"/>
    </xf>
    <xf numFmtId="10" fontId="8" fillId="0" borderId="19" xfId="42" applyNumberFormat="1" applyFont="1" applyFill="1" applyBorder="1" applyAlignment="1">
      <alignment horizontal="right" vertical="distributed" wrapText="1"/>
    </xf>
    <xf numFmtId="10" fontId="9" fillId="33" borderId="18" xfId="42" applyNumberFormat="1" applyFont="1" applyFill="1" applyBorder="1" applyAlignment="1">
      <alignment horizontal="right" vertical="distributed" wrapText="1"/>
    </xf>
    <xf numFmtId="10" fontId="9" fillId="33" borderId="20" xfId="42" applyNumberFormat="1" applyFont="1" applyFill="1" applyBorder="1" applyAlignment="1">
      <alignment horizontal="right" vertical="distributed" wrapText="1"/>
    </xf>
    <xf numFmtId="43" fontId="2" fillId="34" borderId="13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4" fillId="0" borderId="13" xfId="42" applyFont="1" applyFill="1" applyBorder="1" applyAlignment="1">
      <alignment/>
    </xf>
    <xf numFmtId="43" fontId="11" fillId="34" borderId="16" xfId="42" applyFont="1" applyFill="1" applyBorder="1" applyAlignment="1" applyProtection="1">
      <alignment horizontal="center" vertical="center" wrapText="1"/>
      <protection/>
    </xf>
    <xf numFmtId="43" fontId="1" fillId="34" borderId="16" xfId="42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>
      <alignment horizontal="center" vertical="center" wrapText="1"/>
    </xf>
    <xf numFmtId="43" fontId="12" fillId="37" borderId="15" xfId="42" applyFont="1" applyFill="1" applyBorder="1" applyAlignment="1">
      <alignment horizontal="center" vertical="center" wrapText="1"/>
    </xf>
    <xf numFmtId="43" fontId="9" fillId="37" borderId="15" xfId="42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43" fontId="2" fillId="0" borderId="21" xfId="42" applyFont="1" applyBorder="1" applyAlignment="1">
      <alignment/>
    </xf>
    <xf numFmtId="43" fontId="2" fillId="38" borderId="21" xfId="42" applyFont="1" applyFill="1" applyBorder="1" applyAlignment="1">
      <alignment/>
    </xf>
    <xf numFmtId="10" fontId="8" fillId="34" borderId="13" xfId="42" applyNumberFormat="1" applyFont="1" applyFill="1" applyBorder="1" applyAlignment="1">
      <alignment horizontal="right" vertical="center" wrapText="1"/>
    </xf>
    <xf numFmtId="10" fontId="8" fillId="34" borderId="21" xfId="42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9" fillId="39" borderId="13" xfId="0" applyFont="1" applyFill="1" applyBorder="1" applyAlignment="1">
      <alignment horizontal="center" vertical="center"/>
    </xf>
    <xf numFmtId="0" fontId="9" fillId="39" borderId="22" xfId="0" applyFont="1" applyFill="1" applyBorder="1" applyAlignment="1">
      <alignment horizontal="left" vertical="center"/>
    </xf>
    <xf numFmtId="43" fontId="4" fillId="33" borderId="13" xfId="42" applyFont="1" applyFill="1" applyBorder="1" applyAlignment="1">
      <alignment/>
    </xf>
    <xf numFmtId="43" fontId="4" fillId="39" borderId="13" xfId="42" applyFont="1" applyFill="1" applyBorder="1" applyAlignment="1">
      <alignment/>
    </xf>
    <xf numFmtId="10" fontId="9" fillId="39" borderId="13" xfId="42" applyNumberFormat="1" applyFont="1" applyFill="1" applyBorder="1" applyAlignment="1">
      <alignment horizontal="right" vertical="center" wrapText="1"/>
    </xf>
    <xf numFmtId="10" fontId="9" fillId="39" borderId="21" xfId="42" applyNumberFormat="1" applyFont="1" applyFill="1" applyBorder="1" applyAlignment="1">
      <alignment horizontal="right" vertical="center" wrapText="1"/>
    </xf>
    <xf numFmtId="0" fontId="9" fillId="39" borderId="13" xfId="0" applyFont="1" applyFill="1" applyBorder="1" applyAlignment="1">
      <alignment horizontal="left" vertical="center"/>
    </xf>
    <xf numFmtId="43" fontId="2" fillId="0" borderId="13" xfId="42" applyFont="1" applyFill="1" applyBorder="1" applyAlignment="1">
      <alignment/>
    </xf>
    <xf numFmtId="4" fontId="9" fillId="39" borderId="22" xfId="0" applyNumberFormat="1" applyFont="1" applyFill="1" applyBorder="1" applyAlignment="1">
      <alignment horizontal="left" vertical="center"/>
    </xf>
    <xf numFmtId="43" fontId="2" fillId="38" borderId="13" xfId="42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9" fillId="39" borderId="13" xfId="0" applyFont="1" applyFill="1" applyBorder="1" applyAlignment="1">
      <alignment horizontal="left" vertical="center" wrapText="1"/>
    </xf>
    <xf numFmtId="43" fontId="4" fillId="33" borderId="13" xfId="42" applyFont="1" applyFill="1" applyBorder="1" applyAlignment="1">
      <alignment horizontal="center" vertical="center" wrapText="1"/>
    </xf>
    <xf numFmtId="43" fontId="4" fillId="39" borderId="13" xfId="42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left" vertical="center"/>
    </xf>
    <xf numFmtId="43" fontId="4" fillId="37" borderId="13" xfId="42" applyFont="1" applyFill="1" applyBorder="1" applyAlignment="1">
      <alignment/>
    </xf>
    <xf numFmtId="0" fontId="9" fillId="37" borderId="13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43" fontId="2" fillId="34" borderId="21" xfId="42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43" fontId="4" fillId="38" borderId="13" xfId="42" applyFont="1" applyFill="1" applyBorder="1" applyAlignment="1">
      <alignment/>
    </xf>
    <xf numFmtId="0" fontId="9" fillId="37" borderId="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43" fontId="9" fillId="33" borderId="15" xfId="42" applyFont="1" applyFill="1" applyBorder="1" applyAlignment="1">
      <alignment vertical="center"/>
    </xf>
    <xf numFmtId="10" fontId="9" fillId="39" borderId="15" xfId="42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11" fillId="34" borderId="24" xfId="0" applyFont="1" applyFill="1" applyBorder="1" applyAlignment="1" applyProtection="1">
      <alignment horizontal="left" vertical="center" wrapText="1"/>
      <protection/>
    </xf>
    <xf numFmtId="0" fontId="11" fillId="34" borderId="16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4" fontId="2" fillId="0" borderId="13" xfId="42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695325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76200</xdr:rowOff>
    </xdr:from>
    <xdr:to>
      <xdr:col>5</xdr:col>
      <xdr:colOff>200025</xdr:colOff>
      <xdr:row>1</xdr:row>
      <xdr:rowOff>619125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762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0</xdr:col>
      <xdr:colOff>828675</xdr:colOff>
      <xdr:row>1</xdr:row>
      <xdr:rowOff>609600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352425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47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7</xdr:col>
      <xdr:colOff>381000</xdr:colOff>
      <xdr:row>1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0"/>
          <a:ext cx="828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view="pageBreakPreview" zoomScale="120" zoomScaleSheetLayoutView="120" zoomScalePageLayoutView="0" workbookViewId="0" topLeftCell="A1">
      <selection activeCell="D84" sqref="D84"/>
    </sheetView>
  </sheetViews>
  <sheetFormatPr defaultColWidth="9.140625" defaultRowHeight="15" customHeight="1"/>
  <cols>
    <col min="1" max="1" width="61.57421875" style="1" customWidth="1"/>
    <col min="2" max="3" width="14.57421875" style="8" bestFit="1" customWidth="1"/>
    <col min="4" max="4" width="13.7109375" style="5" bestFit="1" customWidth="1"/>
    <col min="5" max="5" width="9.421875" style="25" bestFit="1" customWidth="1"/>
    <col min="6" max="6" width="9.140625" style="25" customWidth="1"/>
    <col min="7" max="16384" width="9.140625" style="1" customWidth="1"/>
  </cols>
  <sheetData>
    <row r="1" spans="1:3" ht="15" customHeight="1">
      <c r="A1" s="3"/>
      <c r="B1" s="7"/>
      <c r="C1" s="7"/>
    </row>
    <row r="2" spans="1:4" ht="51" customHeight="1">
      <c r="A2" s="81" t="s">
        <v>84</v>
      </c>
      <c r="B2" s="81"/>
      <c r="C2" s="81"/>
      <c r="D2" s="81"/>
    </row>
    <row r="3" spans="1:6" s="4" customFormat="1" ht="40.5" thickBot="1">
      <c r="A3" s="13" t="s">
        <v>0</v>
      </c>
      <c r="B3" s="6" t="s">
        <v>77</v>
      </c>
      <c r="C3" s="6" t="s">
        <v>75</v>
      </c>
      <c r="D3" s="6" t="s">
        <v>74</v>
      </c>
      <c r="E3" s="14" t="s">
        <v>16</v>
      </c>
      <c r="F3" s="14" t="s">
        <v>22</v>
      </c>
    </row>
    <row r="4" spans="1:6" s="2" customFormat="1" ht="15" customHeight="1" thickTop="1">
      <c r="A4" s="11" t="s">
        <v>40</v>
      </c>
      <c r="B4" s="12">
        <f>B75</f>
        <v>2360963.2</v>
      </c>
      <c r="C4" s="12">
        <f>C75</f>
        <v>2416962.1799999997</v>
      </c>
      <c r="D4" s="12">
        <f>D75</f>
        <v>2467588.6099999994</v>
      </c>
      <c r="E4" s="26">
        <f aca="true" t="shared" si="0" ref="E4:E13">B4/C4</f>
        <v>0.9768308414325294</v>
      </c>
      <c r="F4" s="27">
        <f aca="true" t="shared" si="1" ref="F4:F13">B4/D4</f>
        <v>0.9567896327743225</v>
      </c>
    </row>
    <row r="5" spans="1:6" ht="15" customHeight="1">
      <c r="A5" s="20" t="s">
        <v>28</v>
      </c>
      <c r="B5" s="35">
        <v>1367746</v>
      </c>
      <c r="C5" s="21">
        <v>1008388.45</v>
      </c>
      <c r="D5" s="18">
        <v>948865.82</v>
      </c>
      <c r="E5" s="28">
        <f t="shared" si="0"/>
        <v>1.3563681733958775</v>
      </c>
      <c r="F5" s="29">
        <f t="shared" si="1"/>
        <v>1.4414535450333748</v>
      </c>
    </row>
    <row r="6" spans="1:6" ht="15" customHeight="1">
      <c r="A6" s="20" t="s">
        <v>29</v>
      </c>
      <c r="B6" s="35">
        <v>5570.72</v>
      </c>
      <c r="C6" s="21">
        <v>5037.35</v>
      </c>
      <c r="D6" s="18">
        <v>4854.15</v>
      </c>
      <c r="E6" s="28">
        <f t="shared" si="0"/>
        <v>1.105883053589685</v>
      </c>
      <c r="F6" s="29">
        <f t="shared" si="1"/>
        <v>1.1476200776655028</v>
      </c>
    </row>
    <row r="7" spans="1:6" ht="15" customHeight="1">
      <c r="A7" s="20" t="s">
        <v>30</v>
      </c>
      <c r="B7" s="35">
        <v>1090.33</v>
      </c>
      <c r="C7" s="21">
        <v>413.48</v>
      </c>
      <c r="D7" s="18">
        <v>395.85</v>
      </c>
      <c r="E7" s="28">
        <f t="shared" si="0"/>
        <v>2.6369594659959366</v>
      </c>
      <c r="F7" s="29">
        <f t="shared" si="1"/>
        <v>2.754401919919161</v>
      </c>
    </row>
    <row r="8" spans="1:6" ht="15" customHeight="1">
      <c r="A8" s="20" t="s">
        <v>31</v>
      </c>
      <c r="B8" s="35">
        <v>82270.61</v>
      </c>
      <c r="C8" s="21">
        <v>60575.78</v>
      </c>
      <c r="D8" s="18">
        <v>54215.15</v>
      </c>
      <c r="E8" s="28">
        <f t="shared" si="0"/>
        <v>1.3581436343040074</v>
      </c>
      <c r="F8" s="29">
        <f t="shared" si="1"/>
        <v>1.5174837660690785</v>
      </c>
    </row>
    <row r="9" spans="1:6" ht="15" customHeight="1">
      <c r="A9" s="20" t="s">
        <v>32</v>
      </c>
      <c r="B9" s="35">
        <v>75531.79</v>
      </c>
      <c r="C9" s="21">
        <v>53473.37</v>
      </c>
      <c r="D9" s="18">
        <v>52943.58</v>
      </c>
      <c r="E9" s="28">
        <f t="shared" si="0"/>
        <v>1.4125122467501112</v>
      </c>
      <c r="F9" s="29">
        <f t="shared" si="1"/>
        <v>1.4266468191233006</v>
      </c>
    </row>
    <row r="10" spans="1:6" ht="15" customHeight="1">
      <c r="A10" s="20" t="s">
        <v>33</v>
      </c>
      <c r="B10" s="35">
        <v>75531.79</v>
      </c>
      <c r="C10" s="21">
        <v>53473.37</v>
      </c>
      <c r="D10" s="18">
        <v>52943.58</v>
      </c>
      <c r="E10" s="28">
        <f t="shared" si="0"/>
        <v>1.4125122467501112</v>
      </c>
      <c r="F10" s="29">
        <f t="shared" si="1"/>
        <v>1.4266468191233006</v>
      </c>
    </row>
    <row r="11" spans="1:6" ht="15" customHeight="1">
      <c r="A11" s="22" t="s">
        <v>68</v>
      </c>
      <c r="B11" s="21"/>
      <c r="C11" s="21">
        <v>38990.81</v>
      </c>
      <c r="D11" s="18"/>
      <c r="E11" s="28">
        <f t="shared" si="0"/>
        <v>0</v>
      </c>
      <c r="F11" s="29" t="e">
        <f t="shared" si="1"/>
        <v>#DIV/0!</v>
      </c>
    </row>
    <row r="12" spans="1:6" ht="15" customHeight="1">
      <c r="A12" s="20" t="s">
        <v>78</v>
      </c>
      <c r="B12" s="35">
        <v>1.6</v>
      </c>
      <c r="C12" s="15"/>
      <c r="D12" s="18"/>
      <c r="E12" s="28" t="e">
        <f t="shared" si="0"/>
        <v>#DIV/0!</v>
      </c>
      <c r="F12" s="29" t="e">
        <f t="shared" si="1"/>
        <v>#DIV/0!</v>
      </c>
    </row>
    <row r="13" spans="1:6" ht="15" customHeight="1">
      <c r="A13" s="20" t="s">
        <v>53</v>
      </c>
      <c r="B13" s="35">
        <v>715.3</v>
      </c>
      <c r="C13" s="15"/>
      <c r="D13" s="18"/>
      <c r="E13" s="28" t="e">
        <f t="shared" si="0"/>
        <v>#DIV/0!</v>
      </c>
      <c r="F13" s="29" t="e">
        <f t="shared" si="1"/>
        <v>#DIV/0!</v>
      </c>
    </row>
    <row r="14" spans="1:6" ht="15" customHeight="1">
      <c r="A14" s="22" t="s">
        <v>79</v>
      </c>
      <c r="B14" s="36">
        <v>389</v>
      </c>
      <c r="C14" s="15"/>
      <c r="D14" s="18"/>
      <c r="E14" s="28"/>
      <c r="F14" s="29"/>
    </row>
    <row r="15" spans="1:6" ht="15" customHeight="1">
      <c r="A15" s="20" t="s">
        <v>1</v>
      </c>
      <c r="B15" s="36">
        <v>34320.37</v>
      </c>
      <c r="C15" s="21">
        <v>10331.38</v>
      </c>
      <c r="D15" s="18">
        <v>7071.82</v>
      </c>
      <c r="E15" s="28">
        <f aca="true" t="shared" si="2" ref="E15:E49">B15/C15</f>
        <v>3.3219540855142298</v>
      </c>
      <c r="F15" s="29">
        <f aca="true" t="shared" si="3" ref="F15:F49">B15/D15</f>
        <v>4.85311701938115</v>
      </c>
    </row>
    <row r="16" spans="1:6" ht="15" customHeight="1">
      <c r="A16" s="20" t="s">
        <v>2</v>
      </c>
      <c r="B16" s="36">
        <v>3291.15</v>
      </c>
      <c r="C16" s="21">
        <v>7112.75</v>
      </c>
      <c r="D16" s="18">
        <v>2016.75</v>
      </c>
      <c r="E16" s="28">
        <f t="shared" si="2"/>
        <v>0.4627113282485677</v>
      </c>
      <c r="F16" s="29">
        <f t="shared" si="3"/>
        <v>1.631907772406099</v>
      </c>
    </row>
    <row r="17" spans="1:6" ht="15" customHeight="1">
      <c r="A17" s="20" t="s">
        <v>3</v>
      </c>
      <c r="B17" s="36">
        <v>2196.6</v>
      </c>
      <c r="C17" s="21">
        <v>2037.4</v>
      </c>
      <c r="D17" s="18">
        <v>1172.48</v>
      </c>
      <c r="E17" s="28">
        <f t="shared" si="2"/>
        <v>1.078138804358496</v>
      </c>
      <c r="F17" s="29">
        <f t="shared" si="3"/>
        <v>1.8734647925764192</v>
      </c>
    </row>
    <row r="18" spans="1:6" ht="15" customHeight="1">
      <c r="A18" s="20" t="s">
        <v>54</v>
      </c>
      <c r="B18" s="36">
        <v>7163.79</v>
      </c>
      <c r="C18" s="21"/>
      <c r="D18" s="19"/>
      <c r="E18" s="28" t="e">
        <f t="shared" si="2"/>
        <v>#DIV/0!</v>
      </c>
      <c r="F18" s="29" t="e">
        <f t="shared" si="3"/>
        <v>#DIV/0!</v>
      </c>
    </row>
    <row r="19" spans="1:6" ht="15" customHeight="1">
      <c r="A19" s="20" t="s">
        <v>4</v>
      </c>
      <c r="B19" s="36">
        <v>710.32</v>
      </c>
      <c r="C19" s="21">
        <v>1428.9</v>
      </c>
      <c r="D19" s="18">
        <v>1824.64</v>
      </c>
      <c r="E19" s="28">
        <f t="shared" si="2"/>
        <v>0.4971096647771013</v>
      </c>
      <c r="F19" s="29">
        <f t="shared" si="3"/>
        <v>0.3892932304454577</v>
      </c>
    </row>
    <row r="20" spans="1:6" ht="15" customHeight="1">
      <c r="A20" s="22" t="s">
        <v>69</v>
      </c>
      <c r="B20" s="21"/>
      <c r="C20" s="21">
        <v>45917.35</v>
      </c>
      <c r="D20" s="21"/>
      <c r="E20" s="28">
        <f t="shared" si="2"/>
        <v>0</v>
      </c>
      <c r="F20" s="29" t="e">
        <f t="shared" si="3"/>
        <v>#DIV/0!</v>
      </c>
    </row>
    <row r="21" spans="1:7" ht="15" customHeight="1">
      <c r="A21" s="20" t="s">
        <v>34</v>
      </c>
      <c r="B21" s="36">
        <v>316.01</v>
      </c>
      <c r="C21" s="21">
        <v>753.5</v>
      </c>
      <c r="D21" s="18">
        <v>288.99</v>
      </c>
      <c r="E21" s="28">
        <f t="shared" si="2"/>
        <v>0.41938951559389515</v>
      </c>
      <c r="F21" s="29">
        <f t="shared" si="3"/>
        <v>1.0934980449150489</v>
      </c>
      <c r="G21" s="9"/>
    </row>
    <row r="22" spans="1:7" ht="15" customHeight="1">
      <c r="A22" s="20" t="s">
        <v>35</v>
      </c>
      <c r="B22" s="36">
        <v>460.88</v>
      </c>
      <c r="C22" s="21">
        <v>266.03</v>
      </c>
      <c r="D22" s="19">
        <v>223.23</v>
      </c>
      <c r="E22" s="28">
        <f t="shared" si="2"/>
        <v>1.7324361914069843</v>
      </c>
      <c r="F22" s="29">
        <f t="shared" si="3"/>
        <v>2.0645970523675135</v>
      </c>
      <c r="G22" s="9"/>
    </row>
    <row r="23" spans="1:6" ht="15" customHeight="1">
      <c r="A23" s="20" t="s">
        <v>26</v>
      </c>
      <c r="B23" s="36">
        <v>812.2</v>
      </c>
      <c r="C23" s="21"/>
      <c r="D23" s="19"/>
      <c r="E23" s="28" t="e">
        <f t="shared" si="2"/>
        <v>#DIV/0!</v>
      </c>
      <c r="F23" s="29" t="e">
        <f t="shared" si="3"/>
        <v>#DIV/0!</v>
      </c>
    </row>
    <row r="24" spans="1:6" ht="15" customHeight="1">
      <c r="A24" s="20" t="s">
        <v>17</v>
      </c>
      <c r="B24" s="36">
        <v>1445.73</v>
      </c>
      <c r="C24" s="21">
        <v>2305.43</v>
      </c>
      <c r="D24" s="19"/>
      <c r="E24" s="28">
        <f t="shared" si="2"/>
        <v>0.6270977648421336</v>
      </c>
      <c r="F24" s="29" t="e">
        <f t="shared" si="3"/>
        <v>#DIV/0!</v>
      </c>
    </row>
    <row r="25" spans="1:6" ht="15" customHeight="1">
      <c r="A25" s="20" t="s">
        <v>41</v>
      </c>
      <c r="B25" s="36">
        <v>58770.04</v>
      </c>
      <c r="C25" s="21">
        <v>63252.52</v>
      </c>
      <c r="D25" s="19">
        <v>140247.24</v>
      </c>
      <c r="E25" s="28">
        <f t="shared" si="2"/>
        <v>0.9291335744409868</v>
      </c>
      <c r="F25" s="29">
        <f t="shared" si="3"/>
        <v>0.4190459648261171</v>
      </c>
    </row>
    <row r="26" spans="1:6" ht="15" customHeight="1">
      <c r="A26" s="20" t="s">
        <v>42</v>
      </c>
      <c r="B26" s="36">
        <v>95</v>
      </c>
      <c r="C26" s="21">
        <v>115</v>
      </c>
      <c r="D26" s="19">
        <v>525</v>
      </c>
      <c r="E26" s="28">
        <f t="shared" si="2"/>
        <v>0.8260869565217391</v>
      </c>
      <c r="F26" s="29">
        <f t="shared" si="3"/>
        <v>0.18095238095238095</v>
      </c>
    </row>
    <row r="27" spans="1:6" ht="15" customHeight="1">
      <c r="A27" s="20" t="s">
        <v>55</v>
      </c>
      <c r="B27" s="36">
        <v>99</v>
      </c>
      <c r="C27" s="15"/>
      <c r="D27" s="18">
        <v>450</v>
      </c>
      <c r="E27" s="28" t="e">
        <f t="shared" si="2"/>
        <v>#DIV/0!</v>
      </c>
      <c r="F27" s="29">
        <f t="shared" si="3"/>
        <v>0.22</v>
      </c>
    </row>
    <row r="28" spans="1:6" ht="15" customHeight="1">
      <c r="A28" s="22" t="s">
        <v>70</v>
      </c>
      <c r="B28" s="36">
        <v>100</v>
      </c>
      <c r="C28" s="21">
        <f>1485+98</f>
        <v>1583</v>
      </c>
      <c r="D28" s="18">
        <v>96.3</v>
      </c>
      <c r="E28" s="28">
        <f t="shared" si="2"/>
        <v>0.06317119393556538</v>
      </c>
      <c r="F28" s="29">
        <f t="shared" si="3"/>
        <v>1.0384215991692627</v>
      </c>
    </row>
    <row r="29" spans="1:6" ht="15" customHeight="1">
      <c r="A29" s="20" t="s">
        <v>43</v>
      </c>
      <c r="B29" s="36">
        <v>2675.69</v>
      </c>
      <c r="C29" s="21">
        <v>622.31</v>
      </c>
      <c r="D29" s="18">
        <v>1481.2</v>
      </c>
      <c r="E29" s="28">
        <f t="shared" si="2"/>
        <v>4.299609519371375</v>
      </c>
      <c r="F29" s="29">
        <f t="shared" si="3"/>
        <v>1.8064339724547664</v>
      </c>
    </row>
    <row r="30" spans="1:6" ht="15" customHeight="1">
      <c r="A30" s="20" t="s">
        <v>5</v>
      </c>
      <c r="B30" s="15">
        <f>4091.5+2072.8</f>
        <v>6164.3</v>
      </c>
      <c r="C30" s="15">
        <f>3729.2+1317</f>
        <v>5046.2</v>
      </c>
      <c r="D30" s="18">
        <f>1682.55+6290.38+1167.4</f>
        <v>9140.33</v>
      </c>
      <c r="E30" s="28">
        <f t="shared" si="2"/>
        <v>1.2215726685426658</v>
      </c>
      <c r="F30" s="29">
        <f t="shared" si="3"/>
        <v>0.6744067227332055</v>
      </c>
    </row>
    <row r="31" spans="1:6" ht="15" customHeight="1">
      <c r="A31" s="20" t="s">
        <v>44</v>
      </c>
      <c r="B31" s="36">
        <v>2658.76</v>
      </c>
      <c r="C31" s="15">
        <v>577.5</v>
      </c>
      <c r="D31" s="18">
        <v>1356.11</v>
      </c>
      <c r="E31" s="28">
        <f t="shared" si="2"/>
        <v>4.60391341991342</v>
      </c>
      <c r="F31" s="29">
        <f t="shared" si="3"/>
        <v>1.9605784191547886</v>
      </c>
    </row>
    <row r="32" spans="1:6" ht="15" customHeight="1">
      <c r="A32" s="20" t="s">
        <v>27</v>
      </c>
      <c r="B32" s="36">
        <v>99</v>
      </c>
      <c r="C32" s="21">
        <v>22830</v>
      </c>
      <c r="D32" s="18">
        <v>89100</v>
      </c>
      <c r="E32" s="28">
        <f t="shared" si="2"/>
        <v>0.004336399474375821</v>
      </c>
      <c r="F32" s="29">
        <f t="shared" si="3"/>
        <v>0.0011111111111111111</v>
      </c>
    </row>
    <row r="33" spans="1:6" ht="15" customHeight="1">
      <c r="A33" s="20" t="s">
        <v>12</v>
      </c>
      <c r="B33" s="36">
        <v>1208.95</v>
      </c>
      <c r="C33" s="21">
        <v>11233.59</v>
      </c>
      <c r="D33" s="23">
        <v>-28145.42</v>
      </c>
      <c r="E33" s="28">
        <f t="shared" si="2"/>
        <v>0.10761920276599021</v>
      </c>
      <c r="F33" s="24">
        <f t="shared" si="3"/>
        <v>-0.04295370259175383</v>
      </c>
    </row>
    <row r="34" spans="1:6" ht="15" customHeight="1">
      <c r="A34" s="22" t="s">
        <v>71</v>
      </c>
      <c r="B34" s="36">
        <v>1088.85</v>
      </c>
      <c r="C34" s="21">
        <v>99</v>
      </c>
      <c r="D34" s="18"/>
      <c r="E34" s="28">
        <f t="shared" si="2"/>
        <v>10.998484848484848</v>
      </c>
      <c r="F34" s="29" t="e">
        <f t="shared" si="3"/>
        <v>#DIV/0!</v>
      </c>
    </row>
    <row r="35" spans="1:6" ht="15" customHeight="1">
      <c r="A35" s="20" t="s">
        <v>36</v>
      </c>
      <c r="B35" s="36">
        <v>560</v>
      </c>
      <c r="C35" s="21"/>
      <c r="D35" s="18">
        <v>225</v>
      </c>
      <c r="E35" s="28" t="e">
        <f t="shared" si="2"/>
        <v>#DIV/0!</v>
      </c>
      <c r="F35" s="29">
        <f t="shared" si="3"/>
        <v>2.488888888888889</v>
      </c>
    </row>
    <row r="36" spans="1:6" ht="15" customHeight="1">
      <c r="A36" s="20" t="s">
        <v>37</v>
      </c>
      <c r="B36" s="21"/>
      <c r="C36" s="21">
        <v>2826</v>
      </c>
      <c r="D36" s="18">
        <v>2707.2</v>
      </c>
      <c r="E36" s="28">
        <f t="shared" si="2"/>
        <v>0</v>
      </c>
      <c r="F36" s="29">
        <f t="shared" si="3"/>
        <v>0</v>
      </c>
    </row>
    <row r="37" spans="1:6" ht="15" customHeight="1">
      <c r="A37" s="20" t="s">
        <v>56</v>
      </c>
      <c r="B37" s="15"/>
      <c r="C37" s="15">
        <v>3366</v>
      </c>
      <c r="D37" s="19">
        <v>574.77</v>
      </c>
      <c r="E37" s="28">
        <f t="shared" si="2"/>
        <v>0</v>
      </c>
      <c r="F37" s="29">
        <f t="shared" si="3"/>
        <v>0</v>
      </c>
    </row>
    <row r="38" spans="1:6" ht="15" customHeight="1">
      <c r="A38" s="20" t="s">
        <v>57</v>
      </c>
      <c r="B38" s="36">
        <v>7487.48</v>
      </c>
      <c r="C38" s="15">
        <v>1885.26</v>
      </c>
      <c r="D38" s="18">
        <v>1588.77</v>
      </c>
      <c r="E38" s="28">
        <f t="shared" si="2"/>
        <v>3.971590125499931</v>
      </c>
      <c r="F38" s="29">
        <f t="shared" si="3"/>
        <v>4.712752632539638</v>
      </c>
    </row>
    <row r="39" spans="1:6" ht="15" customHeight="1">
      <c r="A39" s="20" t="s">
        <v>38</v>
      </c>
      <c r="B39" s="36">
        <v>-3200</v>
      </c>
      <c r="C39" s="15">
        <v>200</v>
      </c>
      <c r="D39" s="18"/>
      <c r="E39" s="28">
        <f t="shared" si="2"/>
        <v>-16</v>
      </c>
      <c r="F39" s="29" t="e">
        <f t="shared" si="3"/>
        <v>#DIV/0!</v>
      </c>
    </row>
    <row r="40" spans="1:6" ht="15" customHeight="1">
      <c r="A40" s="20" t="s">
        <v>23</v>
      </c>
      <c r="B40" s="36">
        <v>296</v>
      </c>
      <c r="C40" s="15"/>
      <c r="D40" s="18"/>
      <c r="E40" s="28" t="e">
        <f t="shared" si="2"/>
        <v>#DIV/0!</v>
      </c>
      <c r="F40" s="29" t="e">
        <f t="shared" si="3"/>
        <v>#DIV/0!</v>
      </c>
    </row>
    <row r="41" spans="1:6" ht="15" customHeight="1">
      <c r="A41" s="20" t="s">
        <v>58</v>
      </c>
      <c r="B41" s="15"/>
      <c r="C41" s="15">
        <f>8891.27+430.57</f>
        <v>9321.84</v>
      </c>
      <c r="D41" s="18">
        <v>9105.02</v>
      </c>
      <c r="E41" s="28">
        <f t="shared" si="2"/>
        <v>0</v>
      </c>
      <c r="F41" s="29">
        <f t="shared" si="3"/>
        <v>0</v>
      </c>
    </row>
    <row r="42" spans="1:6" ht="15" customHeight="1">
      <c r="A42" s="20" t="s">
        <v>45</v>
      </c>
      <c r="B42" s="36">
        <v>5242.57</v>
      </c>
      <c r="C42" s="21">
        <v>1130</v>
      </c>
      <c r="D42" s="18">
        <v>313</v>
      </c>
      <c r="E42" s="28">
        <f t="shared" si="2"/>
        <v>4.639442477876106</v>
      </c>
      <c r="F42" s="29">
        <f t="shared" si="3"/>
        <v>16.749424920127794</v>
      </c>
    </row>
    <row r="43" spans="1:6" ht="15" customHeight="1">
      <c r="A43" s="20" t="s">
        <v>46</v>
      </c>
      <c r="B43" s="36">
        <v>12268.05</v>
      </c>
      <c r="C43" s="21">
        <v>9588.35</v>
      </c>
      <c r="D43" s="18">
        <v>3364.13</v>
      </c>
      <c r="E43" s="28">
        <f t="shared" si="2"/>
        <v>1.2794745707029884</v>
      </c>
      <c r="F43" s="29">
        <f t="shared" si="3"/>
        <v>3.6467229268785686</v>
      </c>
    </row>
    <row r="44" spans="1:7" ht="15" customHeight="1">
      <c r="A44" s="20" t="s">
        <v>14</v>
      </c>
      <c r="B44" s="36">
        <v>16843.95</v>
      </c>
      <c r="C44" s="21">
        <v>2376.2</v>
      </c>
      <c r="D44" s="18">
        <v>6898.31</v>
      </c>
      <c r="E44" s="28">
        <f t="shared" si="2"/>
        <v>7.088607861291138</v>
      </c>
      <c r="F44" s="29">
        <f t="shared" si="3"/>
        <v>2.4417502257799373</v>
      </c>
      <c r="G44" s="9"/>
    </row>
    <row r="45" spans="1:6" ht="15" customHeight="1">
      <c r="A45" s="20" t="s">
        <v>18</v>
      </c>
      <c r="B45" s="36">
        <v>12987.39</v>
      </c>
      <c r="C45" s="21">
        <v>8154.66</v>
      </c>
      <c r="D45" s="19"/>
      <c r="E45" s="28">
        <f t="shared" si="2"/>
        <v>1.5926341502895276</v>
      </c>
      <c r="F45" s="29" t="e">
        <f t="shared" si="3"/>
        <v>#DIV/0!</v>
      </c>
    </row>
    <row r="46" spans="1:8" ht="15" customHeight="1">
      <c r="A46" s="20" t="s">
        <v>24</v>
      </c>
      <c r="B46" s="36">
        <v>62342.56</v>
      </c>
      <c r="C46" s="21"/>
      <c r="D46" s="18">
        <v>102485.96</v>
      </c>
      <c r="E46" s="28" t="e">
        <f t="shared" si="2"/>
        <v>#DIV/0!</v>
      </c>
      <c r="F46" s="29">
        <f t="shared" si="3"/>
        <v>0.6083034202928869</v>
      </c>
      <c r="H46" s="9"/>
    </row>
    <row r="47" spans="1:6" ht="15" customHeight="1">
      <c r="A47" s="20" t="s">
        <v>59</v>
      </c>
      <c r="B47" s="36">
        <v>3414</v>
      </c>
      <c r="C47" s="21">
        <v>99</v>
      </c>
      <c r="D47" s="19"/>
      <c r="E47" s="28">
        <f t="shared" si="2"/>
        <v>34.484848484848484</v>
      </c>
      <c r="F47" s="29" t="e">
        <f t="shared" si="3"/>
        <v>#DIV/0!</v>
      </c>
    </row>
    <row r="48" spans="1:6" ht="15" customHeight="1">
      <c r="A48" s="20" t="s">
        <v>60</v>
      </c>
      <c r="B48" s="36">
        <v>688.75</v>
      </c>
      <c r="C48" s="21">
        <v>2073.1</v>
      </c>
      <c r="D48" s="18">
        <v>5914.68</v>
      </c>
      <c r="E48" s="28">
        <f t="shared" si="2"/>
        <v>0.3322319232067918</v>
      </c>
      <c r="F48" s="29">
        <f t="shared" si="3"/>
        <v>0.11644755083960585</v>
      </c>
    </row>
    <row r="49" spans="1:6" ht="15" customHeight="1">
      <c r="A49" s="20" t="s">
        <v>61</v>
      </c>
      <c r="B49" s="36">
        <v>2479.96</v>
      </c>
      <c r="C49" s="15">
        <v>841</v>
      </c>
      <c r="D49" s="18">
        <v>941</v>
      </c>
      <c r="E49" s="28">
        <f t="shared" si="2"/>
        <v>2.948822829964328</v>
      </c>
      <c r="F49" s="29">
        <f t="shared" si="3"/>
        <v>2.635451647183847</v>
      </c>
    </row>
    <row r="50" spans="1:6" ht="15" customHeight="1">
      <c r="A50" s="22" t="s">
        <v>80</v>
      </c>
      <c r="B50" s="36">
        <v>98.7</v>
      </c>
      <c r="C50" s="15"/>
      <c r="D50" s="18"/>
      <c r="E50" s="28"/>
      <c r="F50" s="29"/>
    </row>
    <row r="51" spans="1:6" ht="15" customHeight="1">
      <c r="A51" s="20" t="s">
        <v>47</v>
      </c>
      <c r="B51" s="15">
        <v>90</v>
      </c>
      <c r="C51" s="15"/>
      <c r="D51" s="19"/>
      <c r="E51" s="28" t="e">
        <f aca="true" t="shared" si="4" ref="E51:E68">B51/C51</f>
        <v>#DIV/0!</v>
      </c>
      <c r="F51" s="29" t="e">
        <f aca="true" t="shared" si="5" ref="F51:F68">B51/D51</f>
        <v>#DIV/0!</v>
      </c>
    </row>
    <row r="52" spans="1:6" ht="15" customHeight="1">
      <c r="A52" s="20" t="s">
        <v>6</v>
      </c>
      <c r="B52" s="36">
        <v>3204.13</v>
      </c>
      <c r="C52" s="15">
        <v>1027.88</v>
      </c>
      <c r="D52" s="18">
        <v>518.05</v>
      </c>
      <c r="E52" s="28">
        <f t="shared" si="4"/>
        <v>3.1172218546912087</v>
      </c>
      <c r="F52" s="29">
        <f t="shared" si="5"/>
        <v>6.18498214458064</v>
      </c>
    </row>
    <row r="53" spans="1:6" ht="15" customHeight="1">
      <c r="A53" s="20" t="s">
        <v>48</v>
      </c>
      <c r="B53" s="15"/>
      <c r="C53" s="15"/>
      <c r="D53" s="18">
        <v>37512.21</v>
      </c>
      <c r="E53" s="28" t="e">
        <f t="shared" si="4"/>
        <v>#DIV/0!</v>
      </c>
      <c r="F53" s="29">
        <f t="shared" si="5"/>
        <v>0</v>
      </c>
    </row>
    <row r="54" spans="1:6" ht="15" customHeight="1">
      <c r="A54" s="20" t="s">
        <v>49</v>
      </c>
      <c r="B54" s="36">
        <v>103939</v>
      </c>
      <c r="C54" s="15">
        <v>41099.79</v>
      </c>
      <c r="D54" s="19"/>
      <c r="E54" s="28">
        <f t="shared" si="4"/>
        <v>2.5289423619926037</v>
      </c>
      <c r="F54" s="29" t="e">
        <f t="shared" si="5"/>
        <v>#DIV/0!</v>
      </c>
    </row>
    <row r="55" spans="1:6" ht="15" customHeight="1">
      <c r="A55" s="20" t="s">
        <v>50</v>
      </c>
      <c r="B55" s="36">
        <v>52680</v>
      </c>
      <c r="C55" s="15">
        <v>43460</v>
      </c>
      <c r="D55" s="18">
        <v>4670</v>
      </c>
      <c r="E55" s="28">
        <f t="shared" si="4"/>
        <v>1.2121491026231017</v>
      </c>
      <c r="F55" s="29">
        <f t="shared" si="5"/>
        <v>11.28051391862955</v>
      </c>
    </row>
    <row r="56" spans="1:6" ht="15" customHeight="1">
      <c r="A56" s="20" t="s">
        <v>62</v>
      </c>
      <c r="B56" s="15"/>
      <c r="C56" s="15"/>
      <c r="D56" s="18">
        <v>15270.2</v>
      </c>
      <c r="E56" s="28" t="e">
        <f t="shared" si="4"/>
        <v>#DIV/0!</v>
      </c>
      <c r="F56" s="29">
        <f t="shared" si="5"/>
        <v>0</v>
      </c>
    </row>
    <row r="57" spans="1:6" ht="15" customHeight="1">
      <c r="A57" s="22" t="s">
        <v>20</v>
      </c>
      <c r="B57" s="36">
        <v>21159.5</v>
      </c>
      <c r="C57" s="15">
        <v>39177.7</v>
      </c>
      <c r="D57" s="18">
        <f>26689.86+5006.66</f>
        <v>31696.52</v>
      </c>
      <c r="E57" s="28">
        <f t="shared" si="4"/>
        <v>0.5400904085742655</v>
      </c>
      <c r="F57" s="29">
        <f t="shared" si="5"/>
        <v>0.6675653983465692</v>
      </c>
    </row>
    <row r="58" spans="1:6" ht="15" customHeight="1">
      <c r="A58" s="22" t="s">
        <v>81</v>
      </c>
      <c r="B58" s="36">
        <v>16059.9</v>
      </c>
      <c r="C58" s="15"/>
      <c r="D58" s="18"/>
      <c r="E58" s="28" t="e">
        <f t="shared" si="4"/>
        <v>#DIV/0!</v>
      </c>
      <c r="F58" s="29" t="e">
        <f t="shared" si="5"/>
        <v>#DIV/0!</v>
      </c>
    </row>
    <row r="59" spans="1:6" ht="15" customHeight="1">
      <c r="A59" s="20" t="s">
        <v>21</v>
      </c>
      <c r="B59" s="15"/>
      <c r="C59" s="15">
        <v>3589</v>
      </c>
      <c r="D59" s="18">
        <v>7883.54</v>
      </c>
      <c r="E59" s="28">
        <f t="shared" si="4"/>
        <v>0</v>
      </c>
      <c r="F59" s="29">
        <f t="shared" si="5"/>
        <v>0</v>
      </c>
    </row>
    <row r="60" spans="1:7" ht="15" customHeight="1">
      <c r="A60" s="22" t="s">
        <v>72</v>
      </c>
      <c r="B60" s="15"/>
      <c r="C60" s="15">
        <v>39785.7</v>
      </c>
      <c r="D60" s="18">
        <v>16405.8</v>
      </c>
      <c r="E60" s="28">
        <f t="shared" si="4"/>
        <v>0</v>
      </c>
      <c r="F60" s="29">
        <f t="shared" si="5"/>
        <v>0</v>
      </c>
      <c r="G60" s="9"/>
    </row>
    <row r="61" spans="1:6" ht="15" customHeight="1">
      <c r="A61" s="20" t="s">
        <v>63</v>
      </c>
      <c r="B61" s="15"/>
      <c r="C61" s="15"/>
      <c r="D61" s="18">
        <v>3855</v>
      </c>
      <c r="E61" s="28" t="e">
        <f t="shared" si="4"/>
        <v>#DIV/0!</v>
      </c>
      <c r="F61" s="29">
        <f t="shared" si="5"/>
        <v>0</v>
      </c>
    </row>
    <row r="62" spans="1:6" ht="15" customHeight="1">
      <c r="A62" s="20" t="s">
        <v>13</v>
      </c>
      <c r="B62" s="36">
        <v>99914.76</v>
      </c>
      <c r="C62" s="15">
        <v>519989.77</v>
      </c>
      <c r="D62" s="18">
        <v>542060</v>
      </c>
      <c r="E62" s="28">
        <f t="shared" si="4"/>
        <v>0.19214754936428843</v>
      </c>
      <c r="F62" s="29">
        <f t="shared" si="5"/>
        <v>0.18432417075600485</v>
      </c>
    </row>
    <row r="63" spans="1:7" ht="15" customHeight="1">
      <c r="A63" s="22" t="s">
        <v>73</v>
      </c>
      <c r="B63" s="21"/>
      <c r="C63" s="21">
        <v>8925.14</v>
      </c>
      <c r="D63" s="21"/>
      <c r="E63" s="28">
        <f t="shared" si="4"/>
        <v>0</v>
      </c>
      <c r="F63" s="29" t="e">
        <f t="shared" si="5"/>
        <v>#DIV/0!</v>
      </c>
      <c r="G63" s="9"/>
    </row>
    <row r="64" spans="1:6" ht="15" customHeight="1">
      <c r="A64" s="20" t="s">
        <v>19</v>
      </c>
      <c r="B64" s="36">
        <v>25640.75</v>
      </c>
      <c r="C64" s="15">
        <v>28831.46</v>
      </c>
      <c r="D64" s="18">
        <v>42527.44</v>
      </c>
      <c r="E64" s="28">
        <f t="shared" si="4"/>
        <v>0.8893323473733207</v>
      </c>
      <c r="F64" s="29">
        <f t="shared" si="5"/>
        <v>0.6029224895737905</v>
      </c>
    </row>
    <row r="65" spans="1:6" ht="15" customHeight="1">
      <c r="A65" s="20" t="s">
        <v>64</v>
      </c>
      <c r="B65" s="36">
        <v>63158.04</v>
      </c>
      <c r="C65" s="15">
        <v>42759.19</v>
      </c>
      <c r="D65" s="19"/>
      <c r="E65" s="28">
        <f t="shared" si="4"/>
        <v>1.477063527162231</v>
      </c>
      <c r="F65" s="29" t="e">
        <f t="shared" si="5"/>
        <v>#DIV/0!</v>
      </c>
    </row>
    <row r="66" spans="1:6" ht="15" customHeight="1">
      <c r="A66" s="20" t="s">
        <v>65</v>
      </c>
      <c r="B66" s="15"/>
      <c r="C66" s="15">
        <v>100000</v>
      </c>
      <c r="D66" s="18">
        <v>219777.55</v>
      </c>
      <c r="E66" s="28">
        <f t="shared" si="4"/>
        <v>0</v>
      </c>
      <c r="F66" s="29">
        <f t="shared" si="5"/>
        <v>0</v>
      </c>
    </row>
    <row r="67" spans="1:6" ht="15" customHeight="1">
      <c r="A67" s="20" t="s">
        <v>66</v>
      </c>
      <c r="B67" s="15"/>
      <c r="C67" s="15"/>
      <c r="D67" s="18">
        <v>2929.56</v>
      </c>
      <c r="E67" s="28" t="e">
        <f t="shared" si="4"/>
        <v>#DIV/0!</v>
      </c>
      <c r="F67" s="29">
        <f t="shared" si="5"/>
        <v>0</v>
      </c>
    </row>
    <row r="68" spans="1:6" ht="15" customHeight="1">
      <c r="A68" s="20" t="s">
        <v>25</v>
      </c>
      <c r="B68" s="15"/>
      <c r="C68" s="15"/>
      <c r="D68" s="18">
        <v>5000</v>
      </c>
      <c r="E68" s="28" t="e">
        <f t="shared" si="4"/>
        <v>#DIV/0!</v>
      </c>
      <c r="F68" s="29">
        <f t="shared" si="5"/>
        <v>0</v>
      </c>
    </row>
    <row r="69" spans="1:6" ht="15" customHeight="1">
      <c r="A69" s="22" t="s">
        <v>82</v>
      </c>
      <c r="B69" s="36">
        <v>41980.62</v>
      </c>
      <c r="C69" s="15"/>
      <c r="D69" s="18"/>
      <c r="E69" s="28"/>
      <c r="F69" s="29"/>
    </row>
    <row r="70" spans="1:6" ht="15" customHeight="1">
      <c r="A70" s="22" t="s">
        <v>15</v>
      </c>
      <c r="B70" s="36">
        <v>32128.74</v>
      </c>
      <c r="C70" s="15">
        <v>110590.67</v>
      </c>
      <c r="D70" s="19"/>
      <c r="E70" s="28">
        <f>B70/C70</f>
        <v>0.2905194443618074</v>
      </c>
      <c r="F70" s="29" t="e">
        <f>B70/D70</f>
        <v>#DIV/0!</v>
      </c>
    </row>
    <row r="71" spans="1:6" ht="15" customHeight="1">
      <c r="A71" s="22" t="s">
        <v>83</v>
      </c>
      <c r="B71" s="36">
        <v>46974.57</v>
      </c>
      <c r="C71" s="15"/>
      <c r="D71" s="19"/>
      <c r="E71" s="28"/>
      <c r="F71" s="29"/>
    </row>
    <row r="72" spans="1:6" ht="15" customHeight="1">
      <c r="A72" s="20" t="s">
        <v>67</v>
      </c>
      <c r="B72" s="15"/>
      <c r="C72" s="15"/>
      <c r="D72" s="18">
        <v>30407.01</v>
      </c>
      <c r="E72" s="28" t="e">
        <f>B72/C72</f>
        <v>#DIV/0!</v>
      </c>
      <c r="F72" s="29">
        <f>B72/D72</f>
        <v>0</v>
      </c>
    </row>
    <row r="73" spans="1:6" ht="15" customHeight="1">
      <c r="A73" s="20" t="s">
        <v>51</v>
      </c>
      <c r="B73" s="15"/>
      <c r="C73" s="15"/>
      <c r="D73" s="18">
        <v>20000</v>
      </c>
      <c r="E73" s="28" t="e">
        <f>B73/C73</f>
        <v>#DIV/0!</v>
      </c>
      <c r="F73" s="29">
        <f>B73/D73</f>
        <v>0</v>
      </c>
    </row>
    <row r="74" spans="1:6" ht="15" customHeight="1">
      <c r="A74" s="20" t="s">
        <v>39</v>
      </c>
      <c r="B74" s="15"/>
      <c r="C74" s="15"/>
      <c r="D74" s="18">
        <v>11891.09</v>
      </c>
      <c r="E74" s="28" t="e">
        <f>B74/C74</f>
        <v>#DIV/0!</v>
      </c>
      <c r="F74" s="29">
        <f>B74/D74</f>
        <v>0</v>
      </c>
    </row>
    <row r="75" spans="1:6" ht="15" customHeight="1" thickBot="1">
      <c r="A75" s="16" t="s">
        <v>52</v>
      </c>
      <c r="B75" s="17">
        <f>SUM(B5:B74)</f>
        <v>2360963.2</v>
      </c>
      <c r="C75" s="17">
        <f>SUM(C5:C74)</f>
        <v>2416962.1799999997</v>
      </c>
      <c r="D75" s="17">
        <f>SUM(D5:D74)</f>
        <v>2467588.6099999994</v>
      </c>
      <c r="E75" s="30">
        <f>B75/C75</f>
        <v>0.9768308414325294</v>
      </c>
      <c r="F75" s="31">
        <f>B75/D75</f>
        <v>0.9567896327743225</v>
      </c>
    </row>
    <row r="76" spans="2:5" ht="15" customHeight="1">
      <c r="B76" s="1"/>
      <c r="C76" s="1"/>
      <c r="D76" s="8"/>
      <c r="E76" s="25" t="s">
        <v>76</v>
      </c>
    </row>
  </sheetData>
  <sheetProtection/>
  <mergeCells count="1">
    <mergeCell ref="A2:D2"/>
  </mergeCells>
  <printOptions/>
  <pageMargins left="0" right="0" top="0" bottom="0" header="0" footer="0"/>
  <pageSetup horizontalDpi="300" verticalDpi="300" orientation="portrait" pageOrder="overThenDown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120" zoomScaleSheetLayoutView="120" zoomScalePageLayoutView="0" workbookViewId="0" topLeftCell="A19">
      <selection activeCell="J53" sqref="J53"/>
    </sheetView>
  </sheetViews>
  <sheetFormatPr defaultColWidth="9.140625" defaultRowHeight="12.75"/>
  <cols>
    <col min="1" max="1" width="7.421875" style="75" bestFit="1" customWidth="1"/>
    <col min="2" max="2" width="48.421875" style="25" bestFit="1" customWidth="1"/>
    <col min="3" max="4" width="12.7109375" style="25" bestFit="1" customWidth="1"/>
    <col min="5" max="5" width="14.7109375" style="1" bestFit="1" customWidth="1"/>
    <col min="6" max="6" width="13.421875" style="25" bestFit="1" customWidth="1"/>
    <col min="7" max="7" width="9.421875" style="25" customWidth="1"/>
    <col min="8" max="16384" width="9.140625" style="25" customWidth="1"/>
  </cols>
  <sheetData>
    <row r="1" ht="24" customHeight="1"/>
    <row r="2" spans="1:6" ht="35.25" customHeight="1">
      <c r="A2" s="10"/>
      <c r="B2" s="81" t="s">
        <v>134</v>
      </c>
      <c r="C2" s="81"/>
      <c r="D2" s="81"/>
      <c r="E2" s="81"/>
      <c r="F2" s="81"/>
    </row>
    <row r="3" spans="1:8" s="1" customFormat="1" ht="27.75" thickBot="1">
      <c r="A3" s="37" t="s">
        <v>89</v>
      </c>
      <c r="B3" s="37" t="s">
        <v>90</v>
      </c>
      <c r="C3" s="38" t="s">
        <v>85</v>
      </c>
      <c r="D3" s="38" t="s">
        <v>86</v>
      </c>
      <c r="E3" s="39" t="s">
        <v>87</v>
      </c>
      <c r="F3" s="39" t="s">
        <v>88</v>
      </c>
      <c r="G3" s="38" t="s">
        <v>91</v>
      </c>
      <c r="H3" s="40" t="s">
        <v>92</v>
      </c>
    </row>
    <row r="4" spans="1:8" s="1" customFormat="1" ht="16.5" customHeight="1" thickTop="1">
      <c r="A4" s="41"/>
      <c r="B4" s="76" t="s">
        <v>93</v>
      </c>
      <c r="C4" s="42">
        <v>7000</v>
      </c>
      <c r="D4" s="43">
        <v>5609</v>
      </c>
      <c r="E4" s="42">
        <v>7433</v>
      </c>
      <c r="F4" s="42">
        <v>6117</v>
      </c>
      <c r="G4" s="44">
        <f>D4/C4</f>
        <v>0.8012857142857143</v>
      </c>
      <c r="H4" s="45">
        <f>D4/E4</f>
        <v>0.7546078299475313</v>
      </c>
    </row>
    <row r="5" spans="1:8" s="1" customFormat="1" ht="16.5" customHeight="1">
      <c r="A5" s="46"/>
      <c r="B5" s="77" t="s">
        <v>94</v>
      </c>
      <c r="C5" s="33">
        <v>1500</v>
      </c>
      <c r="D5" s="32">
        <v>1119</v>
      </c>
      <c r="E5" s="33">
        <v>1405</v>
      </c>
      <c r="F5" s="33">
        <v>1141</v>
      </c>
      <c r="G5" s="44">
        <f aca="true" t="shared" si="0" ref="G5:G47">D5/C5</f>
        <v>0.746</v>
      </c>
      <c r="H5" s="45">
        <f aca="true" t="shared" si="1" ref="H5:H48">D5/E5</f>
        <v>0.79644128113879</v>
      </c>
    </row>
    <row r="6" spans="1:8" s="1" customFormat="1" ht="16.5" customHeight="1">
      <c r="A6" s="46"/>
      <c r="B6" s="77" t="s">
        <v>95</v>
      </c>
      <c r="C6" s="33">
        <v>400</v>
      </c>
      <c r="D6" s="32">
        <v>52.5</v>
      </c>
      <c r="E6" s="33">
        <v>409.5</v>
      </c>
      <c r="F6" s="33">
        <v>126</v>
      </c>
      <c r="G6" s="44">
        <f t="shared" si="0"/>
        <v>0.13125</v>
      </c>
      <c r="H6" s="45">
        <f t="shared" si="1"/>
        <v>0.1282051282051282</v>
      </c>
    </row>
    <row r="7" spans="1:8" s="1" customFormat="1" ht="16.5" customHeight="1">
      <c r="A7" s="46"/>
      <c r="B7" s="77" t="s">
        <v>96</v>
      </c>
      <c r="C7" s="33">
        <v>600</v>
      </c>
      <c r="D7" s="32">
        <v>674</v>
      </c>
      <c r="E7" s="33">
        <v>597</v>
      </c>
      <c r="F7" s="33">
        <v>518</v>
      </c>
      <c r="G7" s="44">
        <f t="shared" si="0"/>
        <v>1.1233333333333333</v>
      </c>
      <c r="H7" s="45">
        <f t="shared" si="1"/>
        <v>1.1289782244556115</v>
      </c>
    </row>
    <row r="8" spans="1:8" s="1" customFormat="1" ht="16.5" customHeight="1">
      <c r="A8" s="46"/>
      <c r="B8" s="77" t="s">
        <v>97</v>
      </c>
      <c r="C8" s="33">
        <v>1600</v>
      </c>
      <c r="D8" s="32">
        <v>164.5</v>
      </c>
      <c r="E8" s="33">
        <v>1297.5</v>
      </c>
      <c r="F8" s="33">
        <v>617</v>
      </c>
      <c r="G8" s="44">
        <f t="shared" si="0"/>
        <v>0.1028125</v>
      </c>
      <c r="H8" s="45">
        <f t="shared" si="1"/>
        <v>0.12678227360308286</v>
      </c>
    </row>
    <row r="9" spans="1:8" s="1" customFormat="1" ht="16.5" customHeight="1">
      <c r="A9" s="46"/>
      <c r="B9" s="77" t="s">
        <v>98</v>
      </c>
      <c r="C9" s="33"/>
      <c r="D9" s="32">
        <v>0</v>
      </c>
      <c r="E9" s="33">
        <v>0</v>
      </c>
      <c r="F9" s="33"/>
      <c r="G9" s="44" t="e">
        <f t="shared" si="0"/>
        <v>#DIV/0!</v>
      </c>
      <c r="H9" s="45" t="e">
        <f t="shared" si="1"/>
        <v>#DIV/0!</v>
      </c>
    </row>
    <row r="10" spans="1:8" s="1" customFormat="1" ht="16.5" customHeight="1">
      <c r="A10" s="47">
        <v>1</v>
      </c>
      <c r="B10" s="48" t="s">
        <v>10</v>
      </c>
      <c r="C10" s="49">
        <v>11100</v>
      </c>
      <c r="D10" s="49">
        <v>7619</v>
      </c>
      <c r="E10" s="50">
        <v>11142</v>
      </c>
      <c r="F10" s="50">
        <v>8519</v>
      </c>
      <c r="G10" s="51">
        <f t="shared" si="0"/>
        <v>0.6863963963963964</v>
      </c>
      <c r="H10" s="52">
        <f t="shared" si="1"/>
        <v>0.6838090109495603</v>
      </c>
    </row>
    <row r="11" spans="1:8" s="1" customFormat="1" ht="16.5" customHeight="1">
      <c r="A11" s="46"/>
      <c r="B11" s="77" t="s">
        <v>99</v>
      </c>
      <c r="C11" s="33">
        <v>0</v>
      </c>
      <c r="D11" s="33">
        <v>0</v>
      </c>
      <c r="E11" s="33">
        <v>0</v>
      </c>
      <c r="F11" s="33">
        <v>100</v>
      </c>
      <c r="G11" s="44" t="e">
        <f t="shared" si="0"/>
        <v>#DIV/0!</v>
      </c>
      <c r="H11" s="45" t="e">
        <f t="shared" si="1"/>
        <v>#DIV/0!</v>
      </c>
    </row>
    <row r="12" spans="1:8" s="1" customFormat="1" ht="16.5" customHeight="1">
      <c r="A12" s="46"/>
      <c r="B12" s="77" t="s">
        <v>100</v>
      </c>
      <c r="C12" s="33">
        <v>800</v>
      </c>
      <c r="D12" s="33">
        <v>2425</v>
      </c>
      <c r="E12" s="33">
        <v>610</v>
      </c>
      <c r="F12" s="33">
        <v>1555</v>
      </c>
      <c r="G12" s="44">
        <f t="shared" si="0"/>
        <v>3.03125</v>
      </c>
      <c r="H12" s="45">
        <f t="shared" si="1"/>
        <v>3.9754098360655736</v>
      </c>
    </row>
    <row r="13" spans="1:8" s="1" customFormat="1" ht="16.5" customHeight="1">
      <c r="A13" s="46"/>
      <c r="B13" s="77" t="s">
        <v>101</v>
      </c>
      <c r="C13" s="33"/>
      <c r="D13" s="33"/>
      <c r="E13" s="33"/>
      <c r="F13" s="33"/>
      <c r="G13" s="44" t="e">
        <f t="shared" si="0"/>
        <v>#DIV/0!</v>
      </c>
      <c r="H13" s="45" t="e">
        <f t="shared" si="1"/>
        <v>#DIV/0!</v>
      </c>
    </row>
    <row r="14" spans="1:8" s="1" customFormat="1" ht="16.5" customHeight="1">
      <c r="A14" s="46"/>
      <c r="B14" s="77" t="s">
        <v>102</v>
      </c>
      <c r="C14" s="33">
        <v>1600</v>
      </c>
      <c r="D14" s="33">
        <v>229.2</v>
      </c>
      <c r="E14" s="33">
        <v>1647.85</v>
      </c>
      <c r="F14" s="33">
        <v>3324.19</v>
      </c>
      <c r="G14" s="44">
        <f t="shared" si="0"/>
        <v>0.14325</v>
      </c>
      <c r="H14" s="45">
        <f t="shared" si="1"/>
        <v>0.1390903298237097</v>
      </c>
    </row>
    <row r="15" spans="1:8" s="1" customFormat="1" ht="16.5" customHeight="1">
      <c r="A15" s="47">
        <v>2</v>
      </c>
      <c r="B15" s="48" t="s">
        <v>103</v>
      </c>
      <c r="C15" s="49">
        <v>2400</v>
      </c>
      <c r="D15" s="49">
        <v>2654.2</v>
      </c>
      <c r="E15" s="50">
        <v>2257.85</v>
      </c>
      <c r="F15" s="50">
        <v>4979.1900000000005</v>
      </c>
      <c r="G15" s="51">
        <f t="shared" si="0"/>
        <v>1.1059166666666667</v>
      </c>
      <c r="H15" s="52">
        <f t="shared" si="1"/>
        <v>1.1755431051664194</v>
      </c>
    </row>
    <row r="16" spans="1:8" s="1" customFormat="1" ht="16.5" customHeight="1">
      <c r="A16" s="46"/>
      <c r="B16" s="77" t="s">
        <v>104</v>
      </c>
      <c r="C16" s="33">
        <v>200000</v>
      </c>
      <c r="D16" s="32">
        <v>102658.49</v>
      </c>
      <c r="E16" s="33">
        <v>182407.77</v>
      </c>
      <c r="F16" s="33">
        <v>129931.57</v>
      </c>
      <c r="G16" s="44">
        <f t="shared" si="0"/>
        <v>0.51329245</v>
      </c>
      <c r="H16" s="45">
        <f t="shared" si="1"/>
        <v>0.5627966944609871</v>
      </c>
    </row>
    <row r="17" spans="1:8" s="1" customFormat="1" ht="16.5" customHeight="1">
      <c r="A17" s="46"/>
      <c r="B17" s="77" t="s">
        <v>105</v>
      </c>
      <c r="C17" s="33">
        <v>16000</v>
      </c>
      <c r="D17" s="32">
        <v>19560</v>
      </c>
      <c r="E17" s="33">
        <v>19260</v>
      </c>
      <c r="F17" s="33">
        <v>18258.56</v>
      </c>
      <c r="G17" s="44">
        <f t="shared" si="0"/>
        <v>1.2225</v>
      </c>
      <c r="H17" s="45">
        <f t="shared" si="1"/>
        <v>1.0155763239875388</v>
      </c>
    </row>
    <row r="18" spans="1:8" s="1" customFormat="1" ht="16.5" customHeight="1">
      <c r="A18" s="46"/>
      <c r="B18" s="77" t="s">
        <v>106</v>
      </c>
      <c r="C18" s="33">
        <v>4200</v>
      </c>
      <c r="D18" s="32">
        <v>12317.94</v>
      </c>
      <c r="E18" s="33">
        <v>4433.94</v>
      </c>
      <c r="F18" s="33">
        <v>4118.64</v>
      </c>
      <c r="G18" s="44">
        <f t="shared" si="0"/>
        <v>2.932842857142857</v>
      </c>
      <c r="H18" s="45">
        <f t="shared" si="1"/>
        <v>2.778102545365973</v>
      </c>
    </row>
    <row r="19" spans="1:8" s="1" customFormat="1" ht="16.5" customHeight="1">
      <c r="A19" s="47">
        <v>3</v>
      </c>
      <c r="B19" s="48" t="s">
        <v>107</v>
      </c>
      <c r="C19" s="49">
        <v>220200</v>
      </c>
      <c r="D19" s="49">
        <v>134536.43</v>
      </c>
      <c r="E19" s="50">
        <v>206101.71</v>
      </c>
      <c r="F19" s="50">
        <v>152308.77000000002</v>
      </c>
      <c r="G19" s="51">
        <f t="shared" si="0"/>
        <v>0.6109737965485922</v>
      </c>
      <c r="H19" s="52">
        <f t="shared" si="1"/>
        <v>0.6527671701510871</v>
      </c>
    </row>
    <row r="20" spans="1:8" s="1" customFormat="1" ht="16.5" customHeight="1">
      <c r="A20" s="46"/>
      <c r="B20" s="77" t="s">
        <v>108</v>
      </c>
      <c r="C20" s="33">
        <v>400</v>
      </c>
      <c r="D20" s="32">
        <v>50</v>
      </c>
      <c r="E20" s="33">
        <v>400</v>
      </c>
      <c r="F20" s="33">
        <v>380</v>
      </c>
      <c r="G20" s="44">
        <f t="shared" si="0"/>
        <v>0.125</v>
      </c>
      <c r="H20" s="45">
        <f t="shared" si="1"/>
        <v>0.125</v>
      </c>
    </row>
    <row r="21" spans="1:8" s="1" customFormat="1" ht="16.5" customHeight="1">
      <c r="A21" s="46"/>
      <c r="B21" s="77" t="s">
        <v>109</v>
      </c>
      <c r="C21" s="33">
        <v>3252</v>
      </c>
      <c r="D21" s="32">
        <v>0</v>
      </c>
      <c r="E21" s="33"/>
      <c r="F21" s="33"/>
      <c r="G21" s="44">
        <f t="shared" si="0"/>
        <v>0</v>
      </c>
      <c r="H21" s="45" t="e">
        <f t="shared" si="1"/>
        <v>#DIV/0!</v>
      </c>
    </row>
    <row r="22" spans="1:8" s="1" customFormat="1" ht="16.5" customHeight="1">
      <c r="A22" s="46"/>
      <c r="B22" s="77" t="s">
        <v>110</v>
      </c>
      <c r="C22" s="33"/>
      <c r="D22" s="32">
        <v>0</v>
      </c>
      <c r="E22" s="33"/>
      <c r="F22" s="33"/>
      <c r="G22" s="44" t="e">
        <f t="shared" si="0"/>
        <v>#DIV/0!</v>
      </c>
      <c r="H22" s="45" t="e">
        <f t="shared" si="1"/>
        <v>#DIV/0!</v>
      </c>
    </row>
    <row r="23" spans="1:8" s="1" customFormat="1" ht="16.5" customHeight="1">
      <c r="A23" s="46"/>
      <c r="B23" s="77" t="s">
        <v>111</v>
      </c>
      <c r="C23" s="33"/>
      <c r="D23" s="32">
        <v>0</v>
      </c>
      <c r="E23" s="33"/>
      <c r="F23" s="33"/>
      <c r="G23" s="44" t="e">
        <f t="shared" si="0"/>
        <v>#DIV/0!</v>
      </c>
      <c r="H23" s="45" t="e">
        <f t="shared" si="1"/>
        <v>#DIV/0!</v>
      </c>
    </row>
    <row r="24" spans="1:8" s="1" customFormat="1" ht="16.5" customHeight="1">
      <c r="A24" s="46"/>
      <c r="B24" s="77" t="s">
        <v>112</v>
      </c>
      <c r="C24" s="33">
        <v>2200</v>
      </c>
      <c r="D24" s="32">
        <v>1256</v>
      </c>
      <c r="E24" s="33">
        <v>2476</v>
      </c>
      <c r="F24" s="33">
        <v>3736</v>
      </c>
      <c r="G24" s="44">
        <f t="shared" si="0"/>
        <v>0.5709090909090909</v>
      </c>
      <c r="H24" s="45">
        <f t="shared" si="1"/>
        <v>0.5072697899838449</v>
      </c>
    </row>
    <row r="25" spans="1:8" s="1" customFormat="1" ht="16.5" customHeight="1">
      <c r="A25" s="47">
        <v>4</v>
      </c>
      <c r="B25" s="53" t="s">
        <v>113</v>
      </c>
      <c r="C25" s="49">
        <v>5852</v>
      </c>
      <c r="D25" s="49">
        <v>1306</v>
      </c>
      <c r="E25" s="50">
        <v>2876</v>
      </c>
      <c r="F25" s="50">
        <v>4116</v>
      </c>
      <c r="G25" s="51">
        <f t="shared" si="0"/>
        <v>0.22317156527682844</v>
      </c>
      <c r="H25" s="52">
        <f t="shared" si="1"/>
        <v>0.4541029207232267</v>
      </c>
    </row>
    <row r="26" spans="1:8" s="1" customFormat="1" ht="16.5" customHeight="1">
      <c r="A26" s="46"/>
      <c r="B26" s="76" t="s">
        <v>114</v>
      </c>
      <c r="C26" s="33">
        <v>1900</v>
      </c>
      <c r="D26" s="32">
        <v>509723.9</v>
      </c>
      <c r="E26" s="32">
        <v>1940</v>
      </c>
      <c r="F26" s="32">
        <v>270</v>
      </c>
      <c r="G26" s="44">
        <f t="shared" si="0"/>
        <v>268.2757368421053</v>
      </c>
      <c r="H26" s="45">
        <f t="shared" si="1"/>
        <v>262.74427835051546</v>
      </c>
    </row>
    <row r="27" spans="1:8" s="1" customFormat="1" ht="16.5" customHeight="1">
      <c r="A27" s="46"/>
      <c r="B27" s="77" t="s">
        <v>98</v>
      </c>
      <c r="C27" s="33">
        <v>700</v>
      </c>
      <c r="D27" s="32"/>
      <c r="E27" s="33"/>
      <c r="F27" s="33"/>
      <c r="G27" s="44">
        <f t="shared" si="0"/>
        <v>0</v>
      </c>
      <c r="H27" s="45" t="e">
        <f t="shared" si="1"/>
        <v>#DIV/0!</v>
      </c>
    </row>
    <row r="28" spans="1:8" s="1" customFormat="1" ht="16.5" customHeight="1">
      <c r="A28" s="47">
        <v>5</v>
      </c>
      <c r="B28" s="48" t="s">
        <v>8</v>
      </c>
      <c r="C28" s="49">
        <v>2600</v>
      </c>
      <c r="D28" s="49">
        <v>509723.9</v>
      </c>
      <c r="E28" s="49">
        <v>1940</v>
      </c>
      <c r="F28" s="49">
        <v>270</v>
      </c>
      <c r="G28" s="51">
        <f t="shared" si="0"/>
        <v>196.04765384615385</v>
      </c>
      <c r="H28" s="52">
        <f t="shared" si="1"/>
        <v>262.74427835051546</v>
      </c>
    </row>
    <row r="29" spans="1:8" s="1" customFormat="1" ht="16.5" customHeight="1">
      <c r="A29" s="46"/>
      <c r="B29" s="77" t="s">
        <v>115</v>
      </c>
      <c r="C29" s="33">
        <v>2000</v>
      </c>
      <c r="D29" s="33"/>
      <c r="E29" s="33">
        <v>0</v>
      </c>
      <c r="F29" s="33">
        <v>0</v>
      </c>
      <c r="G29" s="44">
        <f t="shared" si="0"/>
        <v>0</v>
      </c>
      <c r="H29" s="45" t="e">
        <f t="shared" si="1"/>
        <v>#DIV/0!</v>
      </c>
    </row>
    <row r="30" spans="1:8" s="1" customFormat="1" ht="16.5" customHeight="1">
      <c r="A30" s="46"/>
      <c r="B30" s="77" t="s">
        <v>116</v>
      </c>
      <c r="C30" s="33">
        <v>6000</v>
      </c>
      <c r="D30" s="33">
        <v>35</v>
      </c>
      <c r="E30" s="33">
        <v>1477</v>
      </c>
      <c r="F30" s="33">
        <v>1588</v>
      </c>
      <c r="G30" s="44">
        <f t="shared" si="0"/>
        <v>0.005833333333333334</v>
      </c>
      <c r="H30" s="45">
        <f t="shared" si="1"/>
        <v>0.023696682464454975</v>
      </c>
    </row>
    <row r="31" spans="1:8" s="1" customFormat="1" ht="16.5" customHeight="1">
      <c r="A31" s="47">
        <v>6</v>
      </c>
      <c r="B31" s="48" t="s">
        <v>9</v>
      </c>
      <c r="C31" s="49">
        <v>8000</v>
      </c>
      <c r="D31" s="49">
        <v>35</v>
      </c>
      <c r="E31" s="49">
        <v>1477</v>
      </c>
      <c r="F31" s="49">
        <v>1588</v>
      </c>
      <c r="G31" s="51">
        <f t="shared" si="0"/>
        <v>0.004375</v>
      </c>
      <c r="H31" s="52">
        <f t="shared" si="1"/>
        <v>0.023696682464454975</v>
      </c>
    </row>
    <row r="32" spans="1:8" s="1" customFormat="1" ht="16.5" customHeight="1">
      <c r="A32" s="46"/>
      <c r="B32" s="77" t="s">
        <v>117</v>
      </c>
      <c r="C32" s="54"/>
      <c r="D32" s="54"/>
      <c r="E32" s="33">
        <v>0</v>
      </c>
      <c r="F32" s="33"/>
      <c r="G32" s="44" t="e">
        <f t="shared" si="0"/>
        <v>#DIV/0!</v>
      </c>
      <c r="H32" s="45" t="e">
        <f t="shared" si="1"/>
        <v>#DIV/0!</v>
      </c>
    </row>
    <row r="33" spans="1:8" s="1" customFormat="1" ht="16.5" customHeight="1">
      <c r="A33" s="46"/>
      <c r="B33" s="77" t="s">
        <v>118</v>
      </c>
      <c r="C33" s="33">
        <v>16000</v>
      </c>
      <c r="D33" s="33">
        <v>7226</v>
      </c>
      <c r="E33" s="33">
        <v>20177</v>
      </c>
      <c r="F33" s="33">
        <v>9774</v>
      </c>
      <c r="G33" s="44">
        <f t="shared" si="0"/>
        <v>0.451625</v>
      </c>
      <c r="H33" s="45">
        <f t="shared" si="1"/>
        <v>0.35813054467958566</v>
      </c>
    </row>
    <row r="34" spans="1:8" s="1" customFormat="1" ht="16.5" customHeight="1">
      <c r="A34" s="47">
        <v>7</v>
      </c>
      <c r="B34" s="55" t="s">
        <v>119</v>
      </c>
      <c r="C34" s="49">
        <v>16000</v>
      </c>
      <c r="D34" s="49">
        <v>7226</v>
      </c>
      <c r="E34" s="49">
        <v>20177</v>
      </c>
      <c r="F34" s="49">
        <v>9774</v>
      </c>
      <c r="G34" s="51">
        <f t="shared" si="0"/>
        <v>0.451625</v>
      </c>
      <c r="H34" s="52">
        <f t="shared" si="1"/>
        <v>0.35813054467958566</v>
      </c>
    </row>
    <row r="35" spans="1:8" s="1" customFormat="1" ht="16.5" customHeight="1">
      <c r="A35" s="46"/>
      <c r="B35" s="77" t="s">
        <v>120</v>
      </c>
      <c r="C35" s="33">
        <v>20000</v>
      </c>
      <c r="D35" s="32">
        <v>15747.44</v>
      </c>
      <c r="E35" s="33">
        <v>35830.77</v>
      </c>
      <c r="F35" s="33">
        <v>125044</v>
      </c>
      <c r="G35" s="44">
        <f t="shared" si="0"/>
        <v>0.7873720000000001</v>
      </c>
      <c r="H35" s="45">
        <f t="shared" si="1"/>
        <v>0.43949488107567886</v>
      </c>
    </row>
    <row r="36" spans="1:8" s="1" customFormat="1" ht="16.5" customHeight="1">
      <c r="A36" s="46"/>
      <c r="B36" s="77" t="s">
        <v>121</v>
      </c>
      <c r="C36" s="56">
        <v>2000</v>
      </c>
      <c r="D36" s="32">
        <v>110</v>
      </c>
      <c r="E36" s="33">
        <v>145</v>
      </c>
      <c r="F36" s="33">
        <v>116.5</v>
      </c>
      <c r="G36" s="44">
        <f t="shared" si="0"/>
        <v>0.055</v>
      </c>
      <c r="H36" s="45">
        <f t="shared" si="1"/>
        <v>0.7586206896551724</v>
      </c>
    </row>
    <row r="37" spans="1:8" s="1" customFormat="1" ht="16.5" customHeight="1">
      <c r="A37" s="46"/>
      <c r="B37" s="77" t="s">
        <v>122</v>
      </c>
      <c r="C37" s="56">
        <v>10000</v>
      </c>
      <c r="D37" s="32">
        <v>2618.64</v>
      </c>
      <c r="E37" s="33">
        <v>15951.7</v>
      </c>
      <c r="F37" s="33">
        <v>2188.52</v>
      </c>
      <c r="G37" s="44">
        <f t="shared" si="0"/>
        <v>0.261864</v>
      </c>
      <c r="H37" s="45">
        <f t="shared" si="1"/>
        <v>0.16416055968956286</v>
      </c>
    </row>
    <row r="38" spans="1:8" s="1" customFormat="1" ht="16.5" customHeight="1">
      <c r="A38" s="46"/>
      <c r="B38" s="77" t="s">
        <v>123</v>
      </c>
      <c r="C38" s="56">
        <v>1812</v>
      </c>
      <c r="D38" s="32">
        <v>168.8</v>
      </c>
      <c r="E38" s="33">
        <v>361.75</v>
      </c>
      <c r="F38" s="33">
        <v>206</v>
      </c>
      <c r="G38" s="44">
        <f t="shared" si="0"/>
        <v>0.09315673289183224</v>
      </c>
      <c r="H38" s="45">
        <f t="shared" si="1"/>
        <v>0.466620594333103</v>
      </c>
    </row>
    <row r="39" spans="1:8" s="1" customFormat="1" ht="16.5" customHeight="1">
      <c r="A39" s="46"/>
      <c r="B39" s="57" t="s">
        <v>124</v>
      </c>
      <c r="C39" s="56">
        <v>1000</v>
      </c>
      <c r="D39" s="32"/>
      <c r="E39" s="33"/>
      <c r="F39" s="33"/>
      <c r="G39" s="44">
        <f t="shared" si="0"/>
        <v>0</v>
      </c>
      <c r="H39" s="45" t="e">
        <f t="shared" si="1"/>
        <v>#DIV/0!</v>
      </c>
    </row>
    <row r="40" spans="1:8" s="1" customFormat="1" ht="16.5" customHeight="1">
      <c r="A40" s="47">
        <v>8</v>
      </c>
      <c r="B40" s="58" t="s">
        <v>7</v>
      </c>
      <c r="C40" s="59">
        <v>34812</v>
      </c>
      <c r="D40" s="59">
        <v>18644.88</v>
      </c>
      <c r="E40" s="60">
        <v>52289.22</v>
      </c>
      <c r="F40" s="60">
        <v>127555.02</v>
      </c>
      <c r="G40" s="51">
        <f t="shared" si="0"/>
        <v>0.5355877283695277</v>
      </c>
      <c r="H40" s="52">
        <f t="shared" si="1"/>
        <v>0.35657215770286876</v>
      </c>
    </row>
    <row r="41" spans="1:8" s="1" customFormat="1" ht="16.5" customHeight="1">
      <c r="A41" s="61">
        <v>9</v>
      </c>
      <c r="B41" s="62" t="s">
        <v>125</v>
      </c>
      <c r="C41" s="63">
        <v>10000</v>
      </c>
      <c r="D41" s="63">
        <v>9228.3</v>
      </c>
      <c r="E41" s="63">
        <v>10953.1</v>
      </c>
      <c r="F41" s="63">
        <v>5668.6</v>
      </c>
      <c r="G41" s="44">
        <f t="shared" si="0"/>
        <v>0.9228299999999999</v>
      </c>
      <c r="H41" s="45">
        <f t="shared" si="1"/>
        <v>0.8425285992093562</v>
      </c>
    </row>
    <row r="42" spans="1:8" s="1" customFormat="1" ht="16.5" customHeight="1">
      <c r="A42" s="61">
        <v>10</v>
      </c>
      <c r="B42" s="62" t="s">
        <v>11</v>
      </c>
      <c r="C42" s="63">
        <v>500</v>
      </c>
      <c r="D42" s="63">
        <v>640</v>
      </c>
      <c r="E42" s="63">
        <v>565</v>
      </c>
      <c r="F42" s="63">
        <v>200</v>
      </c>
      <c r="G42" s="44">
        <f t="shared" si="0"/>
        <v>1.28</v>
      </c>
      <c r="H42" s="45">
        <f t="shared" si="1"/>
        <v>1.1327433628318584</v>
      </c>
    </row>
    <row r="43" spans="1:8" s="1" customFormat="1" ht="16.5" customHeight="1">
      <c r="A43" s="64">
        <v>11</v>
      </c>
      <c r="B43" s="62" t="s">
        <v>126</v>
      </c>
      <c r="C43" s="63">
        <v>18000</v>
      </c>
      <c r="D43" s="63">
        <v>13240</v>
      </c>
      <c r="E43" s="63">
        <v>8087.5</v>
      </c>
      <c r="F43" s="63">
        <v>190</v>
      </c>
      <c r="G43" s="44">
        <f t="shared" si="0"/>
        <v>0.7355555555555555</v>
      </c>
      <c r="H43" s="45">
        <f t="shared" si="1"/>
        <v>1.6370942812982998</v>
      </c>
    </row>
    <row r="44" spans="1:8" s="1" customFormat="1" ht="16.5" customHeight="1">
      <c r="A44" s="65">
        <v>12</v>
      </c>
      <c r="B44" s="66" t="s">
        <v>127</v>
      </c>
      <c r="C44" s="34"/>
      <c r="D44" s="34">
        <v>0</v>
      </c>
      <c r="E44" s="67">
        <v>0</v>
      </c>
      <c r="F44" s="67"/>
      <c r="G44" s="45" t="e">
        <f t="shared" si="0"/>
        <v>#DIV/0!</v>
      </c>
      <c r="H44" s="45" t="e">
        <f t="shared" si="1"/>
        <v>#DIV/0!</v>
      </c>
    </row>
    <row r="45" spans="1:8" s="1" customFormat="1" ht="16.5" customHeight="1">
      <c r="A45" s="65">
        <v>13</v>
      </c>
      <c r="B45" s="68" t="s">
        <v>128</v>
      </c>
      <c r="C45" s="69"/>
      <c r="D45" s="69">
        <v>0</v>
      </c>
      <c r="E45" s="82">
        <f>199946.3/3</f>
        <v>66648.76666666666</v>
      </c>
      <c r="F45" s="43">
        <v>37333.5</v>
      </c>
      <c r="G45" s="45" t="e">
        <f t="shared" si="0"/>
        <v>#DIV/0!</v>
      </c>
      <c r="H45" s="45">
        <f t="shared" si="1"/>
        <v>0</v>
      </c>
    </row>
    <row r="46" spans="1:8" s="1" customFormat="1" ht="16.5" customHeight="1">
      <c r="A46" s="61">
        <v>14</v>
      </c>
      <c r="B46" s="68" t="s">
        <v>129</v>
      </c>
      <c r="C46" s="69"/>
      <c r="D46" s="69">
        <v>0</v>
      </c>
      <c r="E46" s="43">
        <v>9220</v>
      </c>
      <c r="F46" s="43">
        <v>3730</v>
      </c>
      <c r="G46" s="44" t="e">
        <f t="shared" si="0"/>
        <v>#DIV/0!</v>
      </c>
      <c r="H46" s="45">
        <f t="shared" si="1"/>
        <v>0</v>
      </c>
    </row>
    <row r="47" spans="1:8" s="1" customFormat="1" ht="16.5" customHeight="1">
      <c r="A47" s="70">
        <v>15</v>
      </c>
      <c r="B47" s="68" t="s">
        <v>130</v>
      </c>
      <c r="C47" s="69"/>
      <c r="D47" s="69"/>
      <c r="E47" s="43"/>
      <c r="F47" s="43"/>
      <c r="G47" s="44" t="e">
        <f t="shared" si="0"/>
        <v>#DIV/0!</v>
      </c>
      <c r="H47" s="45" t="e">
        <f t="shared" si="1"/>
        <v>#DIV/0!</v>
      </c>
    </row>
    <row r="48" spans="1:8" s="1" customFormat="1" ht="16.5" customHeight="1" thickBot="1">
      <c r="A48" s="71" t="s">
        <v>131</v>
      </c>
      <c r="B48" s="72" t="s">
        <v>132</v>
      </c>
      <c r="C48" s="73">
        <f>C10+C15+C19+C25+C28+C31+C34+C40+C41+C42+C43+C44+C45+C46+C47</f>
        <v>329464</v>
      </c>
      <c r="D48" s="73">
        <f>D10+D15+D19+D25+D28+D31+D34+D40+D41+D42+D43+D44+D45+D46+D47</f>
        <v>704853.7100000001</v>
      </c>
      <c r="E48" s="73">
        <f>E10+E15+E19+E25+E28+E31+E34+E40+E41+E42+E43+E44+E45+E46+E47</f>
        <v>393735.14666666667</v>
      </c>
      <c r="F48" s="73">
        <f>F10+F15+F19+F25+F28+F31+F34+F40+F41+F42+F43+F44+F45+F46+F47</f>
        <v>356232.08</v>
      </c>
      <c r="G48" s="74">
        <f>D48/C48</f>
        <v>2.139395229827842</v>
      </c>
      <c r="H48" s="74">
        <f t="shared" si="1"/>
        <v>1.7901721905378292</v>
      </c>
    </row>
    <row r="49" spans="1:8" s="1" customFormat="1" ht="18" customHeight="1" thickTop="1">
      <c r="A49" s="78"/>
      <c r="B49" s="79"/>
      <c r="C49" s="79"/>
      <c r="D49" s="79"/>
      <c r="E49" s="79"/>
      <c r="F49" s="1" t="s">
        <v>133</v>
      </c>
      <c r="G49" s="79"/>
      <c r="H49" s="80"/>
    </row>
    <row r="59" ht="12.75">
      <c r="E59" s="25"/>
    </row>
  </sheetData>
  <sheetProtection/>
  <mergeCells count="1">
    <mergeCell ref="B2:F2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2021-10-27T08:13:37Z</cp:lastPrinted>
  <dcterms:created xsi:type="dcterms:W3CDTF">2019-03-07T12:32:34Z</dcterms:created>
  <dcterms:modified xsi:type="dcterms:W3CDTF">2022-10-24T08:19:39Z</dcterms:modified>
  <cp:category/>
  <cp:version/>
  <cp:contentType/>
  <cp:contentStatus/>
</cp:coreProperties>
</file>