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2880" activeTab="1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ANALITIK'!$A$1:$F$85</definedName>
    <definedName name="_xlnm.Print_Area" localSheetId="1">'TE HYRAT MUJORE NË ANALITIK'!$A$1:$G$49</definedName>
  </definedNames>
  <calcPr fullCalcOnLoad="1"/>
</workbook>
</file>

<file path=xl/sharedStrings.xml><?xml version="1.0" encoding="utf-8"?>
<sst xmlns="http://schemas.openxmlformats.org/spreadsheetml/2006/main" count="142" uniqueCount="139">
  <si>
    <t>Përshkrim</t>
  </si>
  <si>
    <t xml:space="preserve">      13210  -  RRYMA</t>
  </si>
  <si>
    <t xml:space="preserve">      13220  -  UJI</t>
  </si>
  <si>
    <t xml:space="preserve">      13230  -  MBETURINAT</t>
  </si>
  <si>
    <t xml:space="preserve">      13250  -  SHPENZIMET TELEFONIKE</t>
  </si>
  <si>
    <t xml:space="preserve">      13610  -  FURNIZIME PËR ZYRË</t>
  </si>
  <si>
    <t xml:space="preserve">      14310  -  DREKA ZYRTARE</t>
  </si>
  <si>
    <t>URBANIZMI</t>
  </si>
  <si>
    <t>ZHVILLIMI EKONOMIK</t>
  </si>
  <si>
    <t>ADMINISTRATA</t>
  </si>
  <si>
    <t xml:space="preserve">      13640  -  FURNIZIME PASTRIMI</t>
  </si>
  <si>
    <t xml:space="preserve">      31230  -  NDËRTIMI I RRUGËVE LOKALE</t>
  </si>
  <si>
    <t xml:space="preserve">      14023  -  MIRËMBAJTJA E SHKOLLAVE</t>
  </si>
  <si>
    <t xml:space="preserve">      32100  -  TOKA</t>
  </si>
  <si>
    <t xml:space="preserve">      13450  -  SHËRBIME SHTYPJE - JO MARKETING</t>
  </si>
  <si>
    <t xml:space="preserve">      14024  -  MIRËMBAJTJA OBJEKTEVE SHËNDETËSORE</t>
  </si>
  <si>
    <t xml:space="preserve">      31250  -  KANALIZIMI</t>
  </si>
  <si>
    <t xml:space="preserve">      31121  -  OBJEKTET ARSIMORE</t>
  </si>
  <si>
    <t xml:space="preserve">      13710  -  VAJ</t>
  </si>
  <si>
    <t xml:space="preserve">      13820  -  AVANSC PËR UDHËTIME ZYRTARE</t>
  </si>
  <si>
    <t xml:space="preserve">      31690  -  PAJISJE TJERA</t>
  </si>
  <si>
    <t xml:space="preserve">      13330  -  SHPENZIMET POSTARE</t>
  </si>
  <si>
    <t xml:space="preserve">      13630  -  FURNIZIME MJEKËSORE</t>
  </si>
  <si>
    <t xml:space="preserve">      13660  -  AKOMODIMI</t>
  </si>
  <si>
    <t xml:space="preserve">      13720  -  NAFTE PËR NGROHJE QENDRORE</t>
  </si>
  <si>
    <t xml:space="preserve">      34000  -  PAGESA - VENDIME GJYQËSORE</t>
  </si>
  <si>
    <t xml:space="preserve">    632  -  GJAKOVË</t>
  </si>
  <si>
    <t xml:space="preserve">      31127  -  DEPOT</t>
  </si>
  <si>
    <t xml:space="preserve">      31129  -  FUSHAT SPORTIVE</t>
  </si>
  <si>
    <t xml:space="preserve">      13760  -  DRU</t>
  </si>
  <si>
    <t xml:space="preserve">      31260  -  UJËSJELLËSI</t>
  </si>
  <si>
    <t xml:space="preserve">      31610  -  PAJISJE TË TEKNOLOGJISË INFORMATIVE</t>
  </si>
  <si>
    <t xml:space="preserve">      13260  -  PAGESA - VENDIME GJYQËSORE</t>
  </si>
  <si>
    <t xml:space="preserve">      13650  -  FURNIZIM ME VESHMBATHJE</t>
  </si>
  <si>
    <t xml:space="preserve">      31124  -  OBJEKTET SPORTIVE</t>
  </si>
  <si>
    <t>GRAMA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</si>
  <si>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</si>
  <si>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</si>
  <si>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</si>
  <si>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</si>
  <si>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</si>
  <si>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</si>
  <si>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13310  -  SHPENZIMET PËR INTERNET</t>
  </si>
  <si>
    <t xml:space="preserve">      13320  -  SHPENZIMET E TELEFONISË MOBILE</t>
  </si>
  <si>
    <t xml:space="preserve">      13460  -  SHËRBIME  KONTRAKTUESE TJERA</t>
  </si>
  <si>
    <t xml:space="preserve">      13470  -  SHËRBIME TEKNIKE</t>
  </si>
  <si>
    <t xml:space="preserve">      13480  -  SHPENZIMET PËR ANËTARËSIM</t>
  </si>
  <si>
    <t xml:space="preserve">      13501  -  MOBILEJE (MË PAK SE 1000 EURO)</t>
  </si>
  <si>
    <t xml:space="preserve">      13509  -  PAJISJE TJERA &lt;1000</t>
  </si>
  <si>
    <t xml:space="preserve">      13620  -  FURNIZIM ME USHQIM DHE PIJE(JO DREKA ZYRTARE</t>
  </si>
  <si>
    <t xml:space="preserve">      13770  -  DERIVATE PËR GJENERATOR</t>
  </si>
  <si>
    <t xml:space="preserve">      13780  -  KARBURANT PËR VETURA</t>
  </si>
  <si>
    <t xml:space="preserve">      13790  -  GAS NATYROR</t>
  </si>
  <si>
    <t xml:space="preserve">      13951  -  SIGURIMI I AUTOMJETEVE</t>
  </si>
  <si>
    <t xml:space="preserve">      14010  -  MIRËMBAJTJA  RIPARIMI I AUTOMJETEVE</t>
  </si>
  <si>
    <t xml:space="preserve">      14020  -  MIRËMBAJTJA E NDËRTESAVE</t>
  </si>
  <si>
    <t xml:space="preserve">      14040  -  MIRËMBAJTJA E TEKNOLOGJISË INFORMATIVE</t>
  </si>
  <si>
    <t xml:space="preserve">      14050  -  MIRËMBAJTA E MOBILEVE DHE PAJISJEVE</t>
  </si>
  <si>
    <t xml:space="preserve">      14140  -  QIRAJA - MAKINERIA</t>
  </si>
  <si>
    <t xml:space="preserve">      14410  -  SHPENZIME - VENDIMET E GJYKATAVE</t>
  </si>
  <si>
    <t xml:space="preserve">      31120  -  NDËRTESAT ADMINISTRATËS AFARISTE</t>
  </si>
  <si>
    <t xml:space="preserve">      31270  -  MIRËMBAJTJA INVESTIME</t>
  </si>
  <si>
    <t xml:space="preserve">      31510  -  FURNIZIMI ME RRYMË GJENRATOR TRAFNS</t>
  </si>
  <si>
    <t xml:space="preserve">      31660  -  PAJISJE SPECIALE MJEKËSORE</t>
  </si>
  <si>
    <t>TOTALI</t>
  </si>
  <si>
    <t>Krahasimi     -1 vitë</t>
  </si>
  <si>
    <t>Krahasimi     -2 vitë</t>
  </si>
  <si>
    <t>50015  -  TAKSA PËR CERTIFIKATAT E VDEKJES</t>
  </si>
  <si>
    <t>50016  -  TAKSA PËR  CERTIFIKATA TJERA</t>
  </si>
  <si>
    <t>50019  -  TAKSA  TJERA ADMINISTRATIVE</t>
  </si>
  <si>
    <t>50019  -  GJOBAT PER PIJE ALKOHOLIKE</t>
  </si>
  <si>
    <t>50104  -  GJOBAT NGA INSPEKTORATI</t>
  </si>
  <si>
    <t>50507  -  INSPEKTIMI HIGJIENIK SANITAR</t>
  </si>
  <si>
    <t>40110  -  TATIMI NË PRONË</t>
  </si>
  <si>
    <t>50001  -  TAKSA - REGJISTRIMI I AUTOMJETEVE</t>
  </si>
  <si>
    <t>50408  -  QIRAJA NGA OBJEKTET PUBLIKE</t>
  </si>
  <si>
    <t>50005  -  TAKSA E LEJEVE  TË VOZITJES</t>
  </si>
  <si>
    <t>50008  -  TAKSA PER PARKINGJE</t>
  </si>
  <si>
    <t>50103  -  SEKUSTRIMIM AUTOMJETEVE</t>
  </si>
  <si>
    <t>50401  -  SHITJA E AUTOMJETEVE</t>
  </si>
  <si>
    <t>50406  -  PRONA PUBLIKE PËR TREGTI TË HAPUR</t>
  </si>
  <si>
    <t>50029  -  TAKSA  PËR USHTRIMIN E VEPRIMTARISË</t>
  </si>
  <si>
    <t>50019  -  TAKSA ADMINISTRATIVE-ZGJATJA E ORARIT</t>
  </si>
  <si>
    <t>50504  -  TAKSA  PËR MATJEN E TOKËS NË TEREN</t>
  </si>
  <si>
    <t xml:space="preserve">50503  -  TAKSA  PËR EKSPERTIZA </t>
  </si>
  <si>
    <t>50009  -  TAKSA PËR LEJE NDËRTIMI</t>
  </si>
  <si>
    <t>50011  -  TAKSA PËR  REGJISTR. E TRASHËG.</t>
  </si>
  <si>
    <t>50026  -  TAKSA PËR LEGALIZIMIN E OBJEKTEVE</t>
  </si>
  <si>
    <t>50405  -  SHFRYTËZIMI I PRONËS PUBLIKE</t>
  </si>
  <si>
    <t xml:space="preserve">50017  -  TAKSA PËR VERIFIKIMIN E  DOKUM. </t>
  </si>
  <si>
    <t xml:space="preserve">      31110  -  NDËRTESAT E BANIMIT</t>
  </si>
  <si>
    <t>50014  -  TAKSA PËR  CERTIFIKATAT E KURORËZIMIT</t>
  </si>
  <si>
    <t>50013  -  TAKSA PËR  CERTIFIKATAT E LINDJES</t>
  </si>
  <si>
    <t xml:space="preserve">      14032  -  MIRËMBAJTJA AUTO RRUGËVE LOKALE</t>
  </si>
  <si>
    <t xml:space="preserve">      14130  -  QIRAJA - PAJISJET</t>
  </si>
  <si>
    <t>BURIMET E TË ARDHURAVE</t>
  </si>
  <si>
    <t xml:space="preserve">50505  -  INSPEKTIMI VETERINAR </t>
  </si>
  <si>
    <t>INSPEKCIONI</t>
  </si>
  <si>
    <t>FINANCAT</t>
  </si>
  <si>
    <t>SHERBIMET PUBLIKE</t>
  </si>
  <si>
    <t>50012  -  TAKSA PËR  NDRIMIN E DESTINAC. TE TOKES</t>
  </si>
  <si>
    <t>Pylltaria-Shitja e drunjeve të konfiskuar</t>
  </si>
  <si>
    <t>BUJQESIA</t>
  </si>
  <si>
    <t>KADASTËR</t>
  </si>
  <si>
    <t>50408   -  QIRAJA PER SHFRYTZIMIN E BANESAVE</t>
  </si>
  <si>
    <t>SHENDETËSIA</t>
  </si>
  <si>
    <t>KULTURA</t>
  </si>
  <si>
    <t xml:space="preserve">ARSIMI </t>
  </si>
  <si>
    <t>TE HYRAT NGA TRAFIKU</t>
  </si>
  <si>
    <t>TE HYRAT NGA GJYKATA</t>
  </si>
  <si>
    <t>TE HYRAT NGA PYJET</t>
  </si>
  <si>
    <t>DONACIONET</t>
  </si>
  <si>
    <t xml:space="preserve">      13130  -  SHPENZ.UDHË.ZYRT.BRENDA VENDIT</t>
  </si>
  <si>
    <t xml:space="preserve">      13140  -  SHPENZIMET E UDHËTIMEVE  ZYRTARE JASHTË VENDIT</t>
  </si>
  <si>
    <t xml:space="preserve">      13430  -  SHËRBIME TË NDRYSHME SHËNDETËSORE</t>
  </si>
  <si>
    <t xml:space="preserve">      13490  -  SHËRBIMET E VARRIMIT</t>
  </si>
  <si>
    <t xml:space="preserve">      13503  -  KOMPJUTERË (MË PAK SE 1000 EURO)</t>
  </si>
  <si>
    <t xml:space="preserve">      13510  -  BLERJA E LIBRAVE DHE VEPRAVE  ARTISTIK</t>
  </si>
  <si>
    <t xml:space="preserve">      13611  -  FURNIZIM ME DOKUMENTE BLLANKO</t>
  </si>
  <si>
    <t xml:space="preserve">      14230  -  SHPENZIMET  PËR INFORMIM  PUBLIK</t>
  </si>
  <si>
    <t xml:space="preserve">      21200  -  SUBVENCIONE  PËR ENTITETE JOPUBLIKE</t>
  </si>
  <si>
    <t xml:space="preserve">      22200  -  PAGESA PËR PËRFITUESIT INDIVIDUAL</t>
  </si>
  <si>
    <t xml:space="preserve">      31126  -  RRETHOJA</t>
  </si>
  <si>
    <t xml:space="preserve">      31240  -  TROTUARET</t>
  </si>
  <si>
    <t xml:space="preserve">      31695  -  PAJISJE MUZIKORE</t>
  </si>
  <si>
    <t xml:space="preserve">      31700  -  VETURA ZYRTARE</t>
  </si>
  <si>
    <t xml:space="preserve">      31910  -  AVANC PËR INVESTIME</t>
  </si>
  <si>
    <t xml:space="preserve">      31935  -  BLERJA E LIBRAVE</t>
  </si>
  <si>
    <t xml:space="preserve">      32120  -  PARQET NACIONALE</t>
  </si>
  <si>
    <t xml:space="preserve">      32200  -  PASURI E PAPREKSHME</t>
  </si>
  <si>
    <t xml:space="preserve">      RAPORTI ANALITIK I TË HYRAVE MUJORE TETOR (2022-2020)</t>
  </si>
  <si>
    <t>Planifikimi  Tetor 2022</t>
  </si>
  <si>
    <t xml:space="preserve">  Realizimi   Tetor 2022</t>
  </si>
  <si>
    <t>Realizimi  Tetor  2021</t>
  </si>
  <si>
    <t>Realizimi   Tetor 2020</t>
  </si>
  <si>
    <t>Tetor           2022</t>
  </si>
  <si>
    <t>Tetor           2021</t>
  </si>
  <si>
    <t>Tetor            2020</t>
  </si>
  <si>
    <t xml:space="preserve">                   RAPORTI  ANALITIKË I SHPENZIMEVE MUJORE  TETOR (2022-2020)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</si>
</sst>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  <numFmt numFmtId="167" formatCode="0.000%"/>
    <numFmt numFmtId="168" formatCode="0.0%"/>
  </numFmts>
  <fonts count="50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 wrapText="1"/>
    </xf>
    <xf numFmtId="43" fontId="3" fillId="34" borderId="0" xfId="42" applyFont="1" applyFill="1" applyBorder="1" applyAlignment="1" applyProtection="1">
      <alignment vertical="center" wrapText="1"/>
      <protection/>
    </xf>
    <xf numFmtId="43" fontId="4" fillId="0" borderId="0" xfId="42" applyFont="1" applyAlignment="1">
      <alignment/>
    </xf>
    <xf numFmtId="0" fontId="8" fillId="0" borderId="0" xfId="0" applyFont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3" fontId="49" fillId="35" borderId="12" xfId="42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43" fontId="3" fillId="33" borderId="14" xfId="42" applyFont="1" applyFill="1" applyBorder="1" applyAlignment="1" applyProtection="1">
      <alignment horizontal="right" vertical="center" wrapText="1"/>
      <protection/>
    </xf>
    <xf numFmtId="43" fontId="1" fillId="34" borderId="15" xfId="42" applyFont="1" applyFill="1" applyBorder="1" applyAlignment="1" applyProtection="1">
      <alignment horizontal="center" vertical="center" wrapText="1"/>
      <protection/>
    </xf>
    <xf numFmtId="10" fontId="2" fillId="0" borderId="12" xfId="42" applyNumberFormat="1" applyFont="1" applyFill="1" applyBorder="1" applyAlignment="1">
      <alignment horizontal="right" vertical="distributed" wrapText="1"/>
    </xf>
    <xf numFmtId="43" fontId="4" fillId="36" borderId="16" xfId="42" applyFont="1" applyFill="1" applyBorder="1" applyAlignment="1">
      <alignment horizontal="right" vertical="center"/>
    </xf>
    <xf numFmtId="10" fontId="4" fillId="37" borderId="17" xfId="42" applyNumberFormat="1" applyFont="1" applyFill="1" applyBorder="1" applyAlignment="1">
      <alignment horizontal="right" vertical="distributed" wrapText="1"/>
    </xf>
    <xf numFmtId="0" fontId="9" fillId="33" borderId="18" xfId="0" applyFont="1" applyFill="1" applyBorder="1" applyAlignment="1" applyProtection="1">
      <alignment vertical="center" wrapText="1"/>
      <protection/>
    </xf>
    <xf numFmtId="0" fontId="10" fillId="33" borderId="18" xfId="0" applyFont="1" applyFill="1" applyBorder="1" applyAlignment="1" applyProtection="1">
      <alignment vertical="center" wrapText="1"/>
      <protection/>
    </xf>
    <xf numFmtId="43" fontId="2" fillId="0" borderId="17" xfId="42" applyFont="1" applyFill="1" applyBorder="1" applyAlignment="1">
      <alignment horizontal="center" vertical="center" wrapText="1"/>
    </xf>
    <xf numFmtId="43" fontId="4" fillId="0" borderId="17" xfId="42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11" fillId="34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0" fontId="7" fillId="0" borderId="17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10" fontId="12" fillId="33" borderId="18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43" fontId="8" fillId="0" borderId="0" xfId="42" applyFont="1" applyAlignment="1">
      <alignment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43" fontId="8" fillId="0" borderId="0" xfId="0" applyNumberFormat="1" applyFont="1" applyAlignment="1">
      <alignment/>
    </xf>
    <xf numFmtId="43" fontId="2" fillId="0" borderId="17" xfId="42" applyFont="1" applyFill="1" applyBorder="1" applyAlignment="1">
      <alignment horizontal="right" vertical="center" wrapText="1"/>
    </xf>
    <xf numFmtId="43" fontId="2" fillId="0" borderId="17" xfId="42" applyFont="1" applyFill="1" applyBorder="1" applyAlignment="1">
      <alignment/>
    </xf>
    <xf numFmtId="10" fontId="12" fillId="37" borderId="21" xfId="42" applyNumberFormat="1" applyFont="1" applyFill="1" applyBorder="1" applyAlignment="1">
      <alignment horizontal="right" vertical="distributed" wrapText="1"/>
    </xf>
    <xf numFmtId="10" fontId="7" fillId="0" borderId="22" xfId="42" applyNumberFormat="1" applyFont="1" applyFill="1" applyBorder="1" applyAlignment="1">
      <alignment horizontal="right" vertical="distributed" wrapText="1"/>
    </xf>
    <xf numFmtId="0" fontId="4" fillId="33" borderId="18" xfId="0" applyFont="1" applyFill="1" applyBorder="1" applyAlignment="1">
      <alignment horizontal="center" vertical="center" wrapText="1"/>
    </xf>
    <xf numFmtId="43" fontId="4" fillId="0" borderId="17" xfId="42" applyFont="1" applyFill="1" applyBorder="1" applyAlignment="1">
      <alignment horizontal="right" vertical="center" wrapText="1"/>
    </xf>
    <xf numFmtId="4" fontId="4" fillId="0" borderId="17" xfId="42" applyNumberFormat="1" applyFont="1" applyFill="1" applyBorder="1" applyAlignment="1">
      <alignment vertical="center" wrapText="1"/>
    </xf>
    <xf numFmtId="0" fontId="7" fillId="0" borderId="23" xfId="0" applyFont="1" applyBorder="1" applyAlignment="1">
      <alignment horizontal="left"/>
    </xf>
    <xf numFmtId="0" fontId="12" fillId="38" borderId="23" xfId="0" applyFont="1" applyFill="1" applyBorder="1" applyAlignment="1">
      <alignment horizontal="left"/>
    </xf>
    <xf numFmtId="43" fontId="7" fillId="0" borderId="12" xfId="42" applyFont="1" applyBorder="1" applyAlignment="1">
      <alignment/>
    </xf>
    <xf numFmtId="43" fontId="7" fillId="34" borderId="12" xfId="42" applyFont="1" applyFill="1" applyBorder="1" applyAlignment="1">
      <alignment/>
    </xf>
    <xf numFmtId="43" fontId="12" fillId="33" borderId="12" xfId="42" applyFont="1" applyFill="1" applyBorder="1" applyAlignment="1">
      <alignment/>
    </xf>
    <xf numFmtId="43" fontId="7" fillId="39" borderId="12" xfId="42" applyFont="1" applyFill="1" applyBorder="1" applyAlignment="1">
      <alignment/>
    </xf>
    <xf numFmtId="43" fontId="12" fillId="38" borderId="12" xfId="42" applyFont="1" applyFill="1" applyBorder="1" applyAlignment="1">
      <alignment/>
    </xf>
    <xf numFmtId="43" fontId="2" fillId="0" borderId="17" xfId="42" applyFont="1" applyBorder="1" applyAlignment="1">
      <alignment horizontal="center" vertical="center" wrapText="1"/>
    </xf>
    <xf numFmtId="43" fontId="13" fillId="0" borderId="17" xfId="42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3" fontId="7" fillId="0" borderId="17" xfId="42" applyFont="1" applyBorder="1" applyAlignment="1">
      <alignment/>
    </xf>
    <xf numFmtId="0" fontId="12" fillId="37" borderId="24" xfId="0" applyFont="1" applyFill="1" applyBorder="1" applyAlignment="1">
      <alignment horizontal="center"/>
    </xf>
    <xf numFmtId="43" fontId="7" fillId="34" borderId="17" xfId="42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4" fontId="12" fillId="37" borderId="24" xfId="0" applyNumberFormat="1" applyFont="1" applyFill="1" applyBorder="1" applyAlignment="1">
      <alignment horizontal="center"/>
    </xf>
    <xf numFmtId="0" fontId="12" fillId="38" borderId="25" xfId="0" applyFont="1" applyFill="1" applyBorder="1" applyAlignment="1">
      <alignment horizontal="left"/>
    </xf>
    <xf numFmtId="0" fontId="12" fillId="37" borderId="18" xfId="0" applyFont="1" applyFill="1" applyBorder="1" applyAlignment="1">
      <alignment horizontal="center" vertical="center" wrapText="1"/>
    </xf>
    <xf numFmtId="10" fontId="7" fillId="33" borderId="18" xfId="0" applyNumberFormat="1" applyFont="1" applyFill="1" applyBorder="1" applyAlignment="1">
      <alignment/>
    </xf>
    <xf numFmtId="10" fontId="7" fillId="37" borderId="17" xfId="0" applyNumberFormat="1" applyFont="1" applyFill="1" applyBorder="1" applyAlignment="1">
      <alignment/>
    </xf>
    <xf numFmtId="10" fontId="7" fillId="37" borderId="12" xfId="0" applyNumberFormat="1" applyFont="1" applyFill="1" applyBorder="1" applyAlignment="1">
      <alignment/>
    </xf>
    <xf numFmtId="43" fontId="12" fillId="33" borderId="18" xfId="42" applyFont="1" applyFill="1" applyBorder="1" applyAlignment="1">
      <alignment vertical="center"/>
    </xf>
    <xf numFmtId="0" fontId="1" fillId="34" borderId="15" xfId="0" applyFont="1" applyFill="1" applyBorder="1" applyAlignment="1" applyProtection="1">
      <alignment horizontal="left" vertical="center" wrapText="1"/>
      <protection/>
    </xf>
    <xf numFmtId="43" fontId="1" fillId="0" borderId="15" xfId="42" applyFont="1" applyFill="1" applyBorder="1" applyAlignment="1" applyProtection="1">
      <alignment horizontal="center" vertical="center" wrapText="1"/>
      <protection/>
    </xf>
    <xf numFmtId="0" fontId="49" fillId="35" borderId="12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43" fontId="1" fillId="34" borderId="26" xfId="42" applyFont="1" applyFill="1" applyBorder="1" applyAlignment="1" applyProtection="1">
      <alignment horizontal="center" vertical="center" wrapText="1"/>
      <protection/>
    </xf>
    <xf numFmtId="43" fontId="1" fillId="0" borderId="14" xfId="42" applyFont="1" applyFill="1" applyBorder="1" applyAlignment="1" applyProtection="1">
      <alignment horizontal="center" vertical="center" wrapText="1"/>
      <protection/>
    </xf>
    <xf numFmtId="43" fontId="1" fillId="34" borderId="12" xfId="42" applyFont="1" applyFill="1" applyBorder="1" applyAlignment="1" applyProtection="1">
      <alignment horizontal="center" vertical="center" wrapText="1"/>
      <protection/>
    </xf>
    <xf numFmtId="43" fontId="1" fillId="34" borderId="0" xfId="42" applyFont="1" applyFill="1" applyBorder="1" applyAlignment="1" applyProtection="1">
      <alignment horizontal="center" vertical="center" wrapText="1"/>
      <protection/>
    </xf>
    <xf numFmtId="10" fontId="4" fillId="33" borderId="12" xfId="42" applyNumberFormat="1" applyFont="1" applyFill="1" applyBorder="1" applyAlignment="1">
      <alignment horizontal="right" vertical="distributed" wrapText="1"/>
    </xf>
    <xf numFmtId="10" fontId="12" fillId="33" borderId="22" xfId="42" applyNumberFormat="1" applyFont="1" applyFill="1" applyBorder="1" applyAlignment="1">
      <alignment horizontal="right" vertical="distributed" wrapText="1"/>
    </xf>
    <xf numFmtId="9" fontId="2" fillId="0" borderId="12" xfId="42" applyNumberFormat="1" applyFont="1" applyFill="1" applyBorder="1" applyAlignment="1">
      <alignment horizontal="right" vertical="distributed" wrapText="1"/>
    </xf>
    <xf numFmtId="9" fontId="7" fillId="0" borderId="22" xfId="42" applyNumberFormat="1" applyFont="1" applyFill="1" applyBorder="1" applyAlignment="1">
      <alignment horizontal="right" vertical="distributed" wrapText="1"/>
    </xf>
    <xf numFmtId="43" fontId="4" fillId="0" borderId="12" xfId="42" applyFont="1" applyFill="1" applyBorder="1" applyAlignment="1">
      <alignment/>
    </xf>
    <xf numFmtId="43" fontId="14" fillId="0" borderId="12" xfId="42" applyFont="1" applyFill="1" applyBorder="1" applyAlignment="1">
      <alignment/>
    </xf>
    <xf numFmtId="43" fontId="12" fillId="34" borderId="17" xfId="42" applyFont="1" applyFill="1" applyBorder="1" applyAlignment="1">
      <alignment horizontal="center" vertical="center" wrapText="1"/>
    </xf>
    <xf numFmtId="43" fontId="12" fillId="38" borderId="18" xfId="42" applyFont="1" applyFill="1" applyBorder="1" applyAlignment="1">
      <alignment horizontal="center" vertical="center" wrapText="1"/>
    </xf>
    <xf numFmtId="43" fontId="12" fillId="37" borderId="12" xfId="42" applyFont="1" applyFill="1" applyBorder="1" applyAlignment="1">
      <alignment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43" fontId="12" fillId="38" borderId="17" xfId="42" applyFont="1" applyFill="1" applyBorder="1" applyAlignment="1">
      <alignment/>
    </xf>
    <xf numFmtId="43" fontId="12" fillId="33" borderId="18" xfId="42" applyFont="1" applyFill="1" applyBorder="1" applyAlignment="1">
      <alignment horizontal="center" vertical="center" wrapText="1"/>
    </xf>
    <xf numFmtId="43" fontId="12" fillId="37" borderId="18" xfId="42" applyFont="1" applyFill="1" applyBorder="1" applyAlignment="1">
      <alignment horizontal="center" vertical="center" wrapText="1"/>
    </xf>
    <xf numFmtId="43" fontId="12" fillId="33" borderId="18" xfId="42" applyFont="1" applyFill="1" applyBorder="1" applyAlignment="1">
      <alignment/>
    </xf>
    <xf numFmtId="43" fontId="12" fillId="37" borderId="18" xfId="42" applyFont="1" applyFill="1" applyBorder="1" applyAlignment="1">
      <alignment/>
    </xf>
    <xf numFmtId="43" fontId="7" fillId="0" borderId="17" xfId="42" applyFont="1" applyFill="1" applyBorder="1" applyAlignment="1">
      <alignment/>
    </xf>
    <xf numFmtId="0" fontId="1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809625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76200</xdr:rowOff>
    </xdr:from>
    <xdr:to>
      <xdr:col>5</xdr:col>
      <xdr:colOff>95250</xdr:colOff>
      <xdr:row>1</xdr:row>
      <xdr:rowOff>619125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762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752475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28575</xdr:rowOff>
    </xdr:from>
    <xdr:to>
      <xdr:col>6</xdr:col>
      <xdr:colOff>476250</xdr:colOff>
      <xdr:row>1</xdr:row>
      <xdr:rowOff>409575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SheetLayoutView="100" zoomScalePageLayoutView="0" workbookViewId="0" topLeftCell="A31">
      <selection activeCell="F4" sqref="F4"/>
    </sheetView>
  </sheetViews>
  <sheetFormatPr defaultColWidth="9.140625" defaultRowHeight="15" customHeight="1"/>
  <cols>
    <col min="1" max="1" width="62.28125" style="1" bestFit="1" customWidth="1"/>
    <col min="2" max="2" width="14.57421875" style="1" customWidth="1"/>
    <col min="3" max="3" width="14.57421875" style="1" bestFit="1" customWidth="1"/>
    <col min="4" max="4" width="14.57421875" style="10" bestFit="1" customWidth="1"/>
    <col min="5" max="5" width="11.00390625" style="14" bestFit="1" customWidth="1"/>
    <col min="6" max="6" width="9.421875" style="14" bestFit="1" customWidth="1"/>
    <col min="7" max="16384" width="9.140625" style="1" customWidth="1"/>
  </cols>
  <sheetData>
    <row r="1" spans="1:4" ht="15" customHeight="1">
      <c r="A1" s="3"/>
      <c r="B1" s="3"/>
      <c r="C1" s="3"/>
      <c r="D1" s="9"/>
    </row>
    <row r="2" spans="1:4" ht="51" customHeight="1">
      <c r="A2" s="82" t="s">
        <v>138</v>
      </c>
      <c r="B2" s="82"/>
      <c r="C2" s="82"/>
      <c r="D2" s="82"/>
    </row>
    <row r="3" spans="1:6" s="4" customFormat="1" ht="29.25" thickBot="1">
      <c r="A3" s="12" t="s">
        <v>0</v>
      </c>
      <c r="B3" s="8" t="s">
        <v>135</v>
      </c>
      <c r="C3" s="8" t="s">
        <v>136</v>
      </c>
      <c r="D3" s="8" t="s">
        <v>137</v>
      </c>
      <c r="E3" s="21" t="s">
        <v>65</v>
      </c>
      <c r="F3" s="22" t="s">
        <v>66</v>
      </c>
    </row>
    <row r="4" spans="1:6" s="2" customFormat="1" ht="15" customHeight="1" thickTop="1">
      <c r="A4" s="15" t="s">
        <v>26</v>
      </c>
      <c r="B4" s="16">
        <f>B84</f>
        <v>3437138.67</v>
      </c>
      <c r="C4" s="16">
        <f>C84</f>
        <v>2234748.0799999996</v>
      </c>
      <c r="D4" s="16">
        <f>D84</f>
        <v>2678337.19</v>
      </c>
      <c r="E4" s="20">
        <f aca="true" t="shared" si="0" ref="E4:E35">B4/C4</f>
        <v>1.5380430128840297</v>
      </c>
      <c r="F4" s="37">
        <f aca="true" t="shared" si="1" ref="F4:F35">B4/D4</f>
        <v>1.2833106611195584</v>
      </c>
    </row>
    <row r="5" spans="1:6" ht="15" customHeight="1">
      <c r="A5" s="65" t="s">
        <v>36</v>
      </c>
      <c r="B5" s="66">
        <v>1674669.6199999999</v>
      </c>
      <c r="C5" s="17">
        <v>933210.79</v>
      </c>
      <c r="D5" s="13">
        <v>1006205.47</v>
      </c>
      <c r="E5" s="18">
        <f t="shared" si="0"/>
        <v>1.7945244932283733</v>
      </c>
      <c r="F5" s="38">
        <f t="shared" si="1"/>
        <v>1.6643415981429717</v>
      </c>
    </row>
    <row r="6" spans="1:6" ht="15" customHeight="1">
      <c r="A6" s="65" t="s">
        <v>37</v>
      </c>
      <c r="B6" s="66">
        <v>1209.07</v>
      </c>
      <c r="C6" s="17">
        <v>5054.09</v>
      </c>
      <c r="D6" s="13">
        <v>5375.28</v>
      </c>
      <c r="E6" s="18">
        <f t="shared" si="0"/>
        <v>0.23922605256336946</v>
      </c>
      <c r="F6" s="38">
        <f t="shared" si="1"/>
        <v>0.22493153845009003</v>
      </c>
    </row>
    <row r="7" spans="1:6" ht="15" customHeight="1">
      <c r="A7" s="65" t="s">
        <v>38</v>
      </c>
      <c r="B7" s="66">
        <v>565.71</v>
      </c>
      <c r="C7" s="17">
        <v>493.59</v>
      </c>
      <c r="D7" s="13">
        <v>535.11</v>
      </c>
      <c r="E7" s="18">
        <f t="shared" si="0"/>
        <v>1.146113170850301</v>
      </c>
      <c r="F7" s="38">
        <f t="shared" si="1"/>
        <v>1.0571845041206482</v>
      </c>
    </row>
    <row r="8" spans="1:6" ht="15" customHeight="1">
      <c r="A8" s="65" t="s">
        <v>39</v>
      </c>
      <c r="B8" s="66">
        <v>98298.32</v>
      </c>
      <c r="C8" s="17">
        <v>54517.99</v>
      </c>
      <c r="D8" s="13">
        <v>60407.29</v>
      </c>
      <c r="E8" s="18">
        <f t="shared" si="0"/>
        <v>1.8030437292350656</v>
      </c>
      <c r="F8" s="38">
        <f t="shared" si="1"/>
        <v>1.6272592264940209</v>
      </c>
    </row>
    <row r="9" spans="1:6" ht="15" customHeight="1">
      <c r="A9" s="65" t="s">
        <v>40</v>
      </c>
      <c r="B9" s="66">
        <v>92949.48</v>
      </c>
      <c r="C9" s="17">
        <v>52344.14</v>
      </c>
      <c r="D9" s="13">
        <v>56337.95</v>
      </c>
      <c r="E9" s="18">
        <f t="shared" si="0"/>
        <v>1.7757380291279978</v>
      </c>
      <c r="F9" s="38">
        <f t="shared" si="1"/>
        <v>1.6498555591745883</v>
      </c>
    </row>
    <row r="10" spans="1:6" ht="15" customHeight="1">
      <c r="A10" s="65" t="s">
        <v>41</v>
      </c>
      <c r="B10" s="66">
        <v>92949.48</v>
      </c>
      <c r="C10" s="17">
        <v>52344.14</v>
      </c>
      <c r="D10" s="13">
        <v>56337.95</v>
      </c>
      <c r="E10" s="18">
        <f t="shared" si="0"/>
        <v>1.7757380291279978</v>
      </c>
      <c r="F10" s="38">
        <f t="shared" si="1"/>
        <v>1.6498555591745883</v>
      </c>
    </row>
    <row r="11" spans="1:6" ht="15" customHeight="1">
      <c r="A11" s="67" t="s">
        <v>112</v>
      </c>
      <c r="B11" s="17"/>
      <c r="C11" s="17">
        <v>1830</v>
      </c>
      <c r="D11" s="13">
        <v>3660</v>
      </c>
      <c r="E11" s="18">
        <f t="shared" si="0"/>
        <v>0</v>
      </c>
      <c r="F11" s="38">
        <f t="shared" si="1"/>
        <v>0</v>
      </c>
    </row>
    <row r="12" spans="1:6" ht="15" customHeight="1">
      <c r="A12" s="65" t="s">
        <v>113</v>
      </c>
      <c r="B12" s="13">
        <v>490</v>
      </c>
      <c r="C12" s="13"/>
      <c r="D12" s="13"/>
      <c r="E12" s="18" t="e">
        <f t="shared" si="0"/>
        <v>#DIV/0!</v>
      </c>
      <c r="F12" s="38" t="e">
        <f t="shared" si="1"/>
        <v>#DIV/0!</v>
      </c>
    </row>
    <row r="13" spans="1:6" ht="15" customHeight="1">
      <c r="A13" s="65" t="s">
        <v>1</v>
      </c>
      <c r="B13" s="66">
        <v>9732.19</v>
      </c>
      <c r="C13" s="17">
        <v>49858.78</v>
      </c>
      <c r="D13" s="13">
        <v>41390.88</v>
      </c>
      <c r="E13" s="18">
        <f t="shared" si="0"/>
        <v>0.19519510906604615</v>
      </c>
      <c r="F13" s="38">
        <f t="shared" si="1"/>
        <v>0.23512884964030725</v>
      </c>
    </row>
    <row r="14" spans="1:6" ht="15" customHeight="1">
      <c r="A14" s="65" t="s">
        <v>2</v>
      </c>
      <c r="B14" s="66">
        <v>3411.77</v>
      </c>
      <c r="C14" s="17">
        <v>3778.92</v>
      </c>
      <c r="D14" s="13">
        <v>5480.13</v>
      </c>
      <c r="E14" s="18">
        <f t="shared" si="0"/>
        <v>0.9028426111164036</v>
      </c>
      <c r="F14" s="38">
        <f t="shared" si="1"/>
        <v>0.6225709974033462</v>
      </c>
    </row>
    <row r="15" spans="1:6" ht="15" customHeight="1">
      <c r="A15" s="65" t="s">
        <v>3</v>
      </c>
      <c r="B15" s="66">
        <v>2990.35</v>
      </c>
      <c r="C15" s="17">
        <v>2910.04</v>
      </c>
      <c r="D15" s="13">
        <v>1820.47</v>
      </c>
      <c r="E15" s="18">
        <f t="shared" si="0"/>
        <v>1.0275975587964425</v>
      </c>
      <c r="F15" s="38">
        <f t="shared" si="1"/>
        <v>1.642625256115179</v>
      </c>
    </row>
    <row r="16" spans="1:6" ht="15" customHeight="1">
      <c r="A16" s="65" t="s">
        <v>4</v>
      </c>
      <c r="B16" s="66">
        <v>979.33</v>
      </c>
      <c r="C16" s="17">
        <v>800.13</v>
      </c>
      <c r="D16" s="13">
        <v>998.28</v>
      </c>
      <c r="E16" s="18">
        <f t="shared" si="0"/>
        <v>1.223963605914039</v>
      </c>
      <c r="F16" s="38">
        <f t="shared" si="1"/>
        <v>0.9810173498417278</v>
      </c>
    </row>
    <row r="17" spans="1:6" ht="15" customHeight="1">
      <c r="A17" s="65" t="s">
        <v>32</v>
      </c>
      <c r="B17" s="13"/>
      <c r="C17" s="13"/>
      <c r="D17" s="13"/>
      <c r="E17" s="18" t="e">
        <f t="shared" si="0"/>
        <v>#DIV/0!</v>
      </c>
      <c r="F17" s="38" t="e">
        <f t="shared" si="1"/>
        <v>#DIV/0!</v>
      </c>
    </row>
    <row r="18" spans="1:6" ht="15" customHeight="1">
      <c r="A18" s="65" t="s">
        <v>42</v>
      </c>
      <c r="B18" s="66">
        <v>190.51999999999998</v>
      </c>
      <c r="C18" s="17">
        <v>355.43</v>
      </c>
      <c r="D18" s="13">
        <v>951.39</v>
      </c>
      <c r="E18" s="18">
        <f t="shared" si="0"/>
        <v>0.5360267844582618</v>
      </c>
      <c r="F18" s="38">
        <f t="shared" si="1"/>
        <v>0.2002543646664354</v>
      </c>
    </row>
    <row r="19" spans="1:6" ht="15" customHeight="1">
      <c r="A19" s="65" t="s">
        <v>43</v>
      </c>
      <c r="B19" s="17"/>
      <c r="C19" s="17">
        <v>1436.61</v>
      </c>
      <c r="D19" s="13">
        <v>2029.11</v>
      </c>
      <c r="E19" s="18">
        <f t="shared" si="0"/>
        <v>0</v>
      </c>
      <c r="F19" s="38">
        <f t="shared" si="1"/>
        <v>0</v>
      </c>
    </row>
    <row r="20" spans="1:6" ht="15" customHeight="1">
      <c r="A20" s="65" t="s">
        <v>21</v>
      </c>
      <c r="B20" s="17"/>
      <c r="C20" s="17">
        <v>1093.7</v>
      </c>
      <c r="D20" s="13">
        <v>1281.1</v>
      </c>
      <c r="E20" s="18">
        <f t="shared" si="0"/>
        <v>0</v>
      </c>
      <c r="F20" s="38">
        <f t="shared" si="1"/>
        <v>0</v>
      </c>
    </row>
    <row r="21" spans="1:6" ht="15" customHeight="1">
      <c r="A21" s="65" t="s">
        <v>114</v>
      </c>
      <c r="B21" s="17"/>
      <c r="C21" s="17"/>
      <c r="D21" s="13">
        <v>40</v>
      </c>
      <c r="E21" s="18" t="e">
        <f t="shared" si="0"/>
        <v>#DIV/0!</v>
      </c>
      <c r="F21" s="38">
        <f t="shared" si="1"/>
        <v>0</v>
      </c>
    </row>
    <row r="22" spans="1:6" ht="15" customHeight="1">
      <c r="A22" s="65" t="s">
        <v>14</v>
      </c>
      <c r="B22" s="66">
        <v>1620.02</v>
      </c>
      <c r="C22" s="17">
        <v>937.41</v>
      </c>
      <c r="D22" s="13">
        <v>5310.41</v>
      </c>
      <c r="E22" s="18">
        <f t="shared" si="0"/>
        <v>1.7281872393083069</v>
      </c>
      <c r="F22" s="38">
        <f t="shared" si="1"/>
        <v>0.30506495731967964</v>
      </c>
    </row>
    <row r="23" spans="1:6" ht="15" customHeight="1">
      <c r="A23" s="65" t="s">
        <v>44</v>
      </c>
      <c r="B23" s="66">
        <v>126856.45</v>
      </c>
      <c r="C23" s="17">
        <v>127195.07</v>
      </c>
      <c r="D23" s="13">
        <v>129475.16</v>
      </c>
      <c r="E23" s="18">
        <f t="shared" si="0"/>
        <v>0.9973377899001903</v>
      </c>
      <c r="F23" s="38">
        <f t="shared" si="1"/>
        <v>0.9797744215956172</v>
      </c>
    </row>
    <row r="24" spans="1:6" ht="15" customHeight="1">
      <c r="A24" s="65" t="s">
        <v>45</v>
      </c>
      <c r="B24" s="66">
        <v>136.76</v>
      </c>
      <c r="C24" s="17">
        <v>10</v>
      </c>
      <c r="D24" s="13">
        <v>10813.28</v>
      </c>
      <c r="E24" s="18">
        <f t="shared" si="0"/>
        <v>13.675999999999998</v>
      </c>
      <c r="F24" s="38">
        <f t="shared" si="1"/>
        <v>0.01264741133125194</v>
      </c>
    </row>
    <row r="25" spans="1:6" ht="15" customHeight="1">
      <c r="A25" s="65" t="s">
        <v>46</v>
      </c>
      <c r="B25" s="17"/>
      <c r="C25" s="17">
        <v>7556</v>
      </c>
      <c r="D25" s="13">
        <v>4455.6</v>
      </c>
      <c r="E25" s="18">
        <f t="shared" si="0"/>
        <v>0</v>
      </c>
      <c r="F25" s="38">
        <f t="shared" si="1"/>
        <v>0</v>
      </c>
    </row>
    <row r="26" spans="1:6" ht="15" customHeight="1">
      <c r="A26" s="65" t="s">
        <v>115</v>
      </c>
      <c r="B26" s="13"/>
      <c r="C26" s="13"/>
      <c r="D26" s="13">
        <v>1323.48</v>
      </c>
      <c r="E26" s="18" t="e">
        <f t="shared" si="0"/>
        <v>#DIV/0!</v>
      </c>
      <c r="F26" s="38">
        <f t="shared" si="1"/>
        <v>0</v>
      </c>
    </row>
    <row r="27" spans="1:6" ht="15" customHeight="1">
      <c r="A27" s="65" t="s">
        <v>47</v>
      </c>
      <c r="B27" s="66">
        <v>2430</v>
      </c>
      <c r="C27" s="13"/>
      <c r="D27" s="13"/>
      <c r="E27" s="18" t="e">
        <f t="shared" si="0"/>
        <v>#DIV/0!</v>
      </c>
      <c r="F27" s="38" t="e">
        <f t="shared" si="1"/>
        <v>#DIV/0!</v>
      </c>
    </row>
    <row r="28" spans="1:6" ht="15" customHeight="1">
      <c r="A28" s="65" t="s">
        <v>116</v>
      </c>
      <c r="B28" s="66">
        <v>15182</v>
      </c>
      <c r="C28" s="17">
        <v>81</v>
      </c>
      <c r="D28" s="13">
        <v>71</v>
      </c>
      <c r="E28" s="75">
        <f t="shared" si="0"/>
        <v>187.4320987654321</v>
      </c>
      <c r="F28" s="76">
        <f t="shared" si="1"/>
        <v>213.83098591549296</v>
      </c>
    </row>
    <row r="29" spans="1:6" ht="15" customHeight="1">
      <c r="A29" s="65" t="s">
        <v>48</v>
      </c>
      <c r="B29" s="66">
        <v>35080.35</v>
      </c>
      <c r="C29" s="17">
        <v>4636.47</v>
      </c>
      <c r="D29" s="13">
        <v>42554.04</v>
      </c>
      <c r="E29" s="18">
        <f t="shared" si="0"/>
        <v>7.566176423011472</v>
      </c>
      <c r="F29" s="38">
        <f t="shared" si="1"/>
        <v>0.8243717870265667</v>
      </c>
    </row>
    <row r="30" spans="1:6" ht="15" customHeight="1">
      <c r="A30" s="65" t="s">
        <v>117</v>
      </c>
      <c r="B30" s="17"/>
      <c r="C30" s="17"/>
      <c r="D30" s="13">
        <v>90</v>
      </c>
      <c r="E30" s="18" t="e">
        <f t="shared" si="0"/>
        <v>#DIV/0!</v>
      </c>
      <c r="F30" s="38">
        <f t="shared" si="1"/>
        <v>0</v>
      </c>
    </row>
    <row r="31" spans="1:6" ht="15" customHeight="1">
      <c r="A31" s="65" t="s">
        <v>5</v>
      </c>
      <c r="B31" s="66">
        <v>4074.41</v>
      </c>
      <c r="C31" s="17">
        <v>5483.39</v>
      </c>
      <c r="D31" s="13">
        <f>10299.26+6177.72</f>
        <v>16476.98</v>
      </c>
      <c r="E31" s="18">
        <f t="shared" si="0"/>
        <v>0.7430458165477924</v>
      </c>
      <c r="F31" s="38">
        <f t="shared" si="1"/>
        <v>0.24727893096914605</v>
      </c>
    </row>
    <row r="32" spans="1:6" ht="15" customHeight="1">
      <c r="A32" s="65" t="s">
        <v>118</v>
      </c>
      <c r="B32" s="66">
        <v>9118.77</v>
      </c>
      <c r="C32" s="17"/>
      <c r="D32" s="13"/>
      <c r="E32" s="18" t="e">
        <f t="shared" si="0"/>
        <v>#DIV/0!</v>
      </c>
      <c r="F32" s="38" t="e">
        <f t="shared" si="1"/>
        <v>#DIV/0!</v>
      </c>
    </row>
    <row r="33" spans="1:6" ht="15" customHeight="1">
      <c r="A33" s="65" t="s">
        <v>49</v>
      </c>
      <c r="B33" s="66">
        <v>541.25</v>
      </c>
      <c r="C33" s="17">
        <v>1140.22</v>
      </c>
      <c r="D33" s="13">
        <v>5937.21</v>
      </c>
      <c r="E33" s="18">
        <f t="shared" si="0"/>
        <v>0.47468909508691304</v>
      </c>
      <c r="F33" s="38">
        <f t="shared" si="1"/>
        <v>0.09116234729780485</v>
      </c>
    </row>
    <row r="34" spans="1:6" ht="15" customHeight="1">
      <c r="A34" s="65" t="s">
        <v>22</v>
      </c>
      <c r="B34" s="66">
        <v>43729.09</v>
      </c>
      <c r="C34" s="17">
        <v>99.01</v>
      </c>
      <c r="D34" s="13">
        <v>2609.2</v>
      </c>
      <c r="E34" s="18">
        <f t="shared" si="0"/>
        <v>441.66336733663263</v>
      </c>
      <c r="F34" s="38">
        <f t="shared" si="1"/>
        <v>16.759577648321326</v>
      </c>
    </row>
    <row r="35" spans="1:6" ht="15" customHeight="1">
      <c r="A35" s="65" t="s">
        <v>10</v>
      </c>
      <c r="B35" s="66">
        <v>2998.18</v>
      </c>
      <c r="C35" s="17">
        <v>2508.7</v>
      </c>
      <c r="D35" s="13">
        <v>61839.29</v>
      </c>
      <c r="E35" s="18">
        <f t="shared" si="0"/>
        <v>1.1951130067365567</v>
      </c>
      <c r="F35" s="38">
        <f t="shared" si="1"/>
        <v>0.04848341564076819</v>
      </c>
    </row>
    <row r="36" spans="1:6" ht="15" customHeight="1">
      <c r="A36" s="65" t="s">
        <v>33</v>
      </c>
      <c r="B36" s="13"/>
      <c r="C36" s="13"/>
      <c r="D36" s="13">
        <v>413</v>
      </c>
      <c r="E36" s="18" t="e">
        <f aca="true" t="shared" si="2" ref="E36:E67">B36/C36</f>
        <v>#DIV/0!</v>
      </c>
      <c r="F36" s="38">
        <f aca="true" t="shared" si="3" ref="F36:F67">B36/D36</f>
        <v>0</v>
      </c>
    </row>
    <row r="37" spans="1:6" ht="15" customHeight="1">
      <c r="A37" s="65" t="s">
        <v>23</v>
      </c>
      <c r="B37" s="17"/>
      <c r="C37" s="17">
        <v>1325.94</v>
      </c>
      <c r="D37" s="13">
        <v>2349.6</v>
      </c>
      <c r="E37" s="18">
        <f t="shared" si="2"/>
        <v>0</v>
      </c>
      <c r="F37" s="38">
        <f t="shared" si="3"/>
        <v>0</v>
      </c>
    </row>
    <row r="38" spans="1:6" ht="15" customHeight="1">
      <c r="A38" s="65" t="s">
        <v>18</v>
      </c>
      <c r="B38" s="13"/>
      <c r="C38" s="13"/>
      <c r="D38" s="13">
        <v>8</v>
      </c>
      <c r="E38" s="18" t="e">
        <f t="shared" si="2"/>
        <v>#DIV/0!</v>
      </c>
      <c r="F38" s="38">
        <f t="shared" si="3"/>
        <v>0</v>
      </c>
    </row>
    <row r="39" spans="1:6" ht="15" customHeight="1">
      <c r="A39" s="65" t="s">
        <v>24</v>
      </c>
      <c r="B39" s="13"/>
      <c r="C39" s="13"/>
      <c r="D39" s="13">
        <v>28207.6</v>
      </c>
      <c r="E39" s="18" t="e">
        <f t="shared" si="2"/>
        <v>#DIV/0!</v>
      </c>
      <c r="F39" s="38">
        <f t="shared" si="3"/>
        <v>0</v>
      </c>
    </row>
    <row r="40" spans="1:6" ht="15" customHeight="1">
      <c r="A40" s="65" t="s">
        <v>29</v>
      </c>
      <c r="B40" s="66">
        <v>22670</v>
      </c>
      <c r="C40" s="17">
        <v>1782</v>
      </c>
      <c r="D40" s="13">
        <v>35402.8</v>
      </c>
      <c r="E40" s="18">
        <f t="shared" si="2"/>
        <v>12.721661054994389</v>
      </c>
      <c r="F40" s="38">
        <f t="shared" si="3"/>
        <v>0.6403448314822556</v>
      </c>
    </row>
    <row r="41" spans="1:6" ht="15" customHeight="1">
      <c r="A41" s="65" t="s">
        <v>50</v>
      </c>
      <c r="B41" s="17"/>
      <c r="C41" s="17"/>
      <c r="D41" s="13">
        <v>47.76</v>
      </c>
      <c r="E41" s="18" t="e">
        <f t="shared" si="2"/>
        <v>#DIV/0!</v>
      </c>
      <c r="F41" s="38">
        <f t="shared" si="3"/>
        <v>0</v>
      </c>
    </row>
    <row r="42" spans="1:6" ht="15" customHeight="1">
      <c r="A42" s="65" t="s">
        <v>51</v>
      </c>
      <c r="B42" s="66">
        <v>6372.59</v>
      </c>
      <c r="C42" s="17">
        <v>3332.7799999999997</v>
      </c>
      <c r="D42" s="13">
        <v>8574.96</v>
      </c>
      <c r="E42" s="18">
        <f t="shared" si="2"/>
        <v>1.9120944076716737</v>
      </c>
      <c r="F42" s="38">
        <f t="shared" si="3"/>
        <v>0.743162650321401</v>
      </c>
    </row>
    <row r="43" spans="1:6" ht="15" customHeight="1">
      <c r="A43" s="65" t="s">
        <v>52</v>
      </c>
      <c r="B43" s="17"/>
      <c r="C43" s="17">
        <v>90</v>
      </c>
      <c r="D43" s="13"/>
      <c r="E43" s="18">
        <f t="shared" si="2"/>
        <v>0</v>
      </c>
      <c r="F43" s="38" t="e">
        <f t="shared" si="3"/>
        <v>#DIV/0!</v>
      </c>
    </row>
    <row r="44" spans="1:6" ht="15" customHeight="1">
      <c r="A44" s="65" t="s">
        <v>19</v>
      </c>
      <c r="B44" s="66">
        <v>803.5</v>
      </c>
      <c r="C44" s="13"/>
      <c r="D44" s="13">
        <v>4000</v>
      </c>
      <c r="E44" s="18" t="e">
        <f t="shared" si="2"/>
        <v>#DIV/0!</v>
      </c>
      <c r="F44" s="38">
        <f t="shared" si="3"/>
        <v>0.200875</v>
      </c>
    </row>
    <row r="45" spans="1:6" ht="15" customHeight="1">
      <c r="A45" s="65" t="s">
        <v>53</v>
      </c>
      <c r="B45" s="66">
        <v>324.79</v>
      </c>
      <c r="C45" s="17">
        <v>257.47</v>
      </c>
      <c r="D45" s="13">
        <v>1448.03</v>
      </c>
      <c r="E45" s="18">
        <f t="shared" si="2"/>
        <v>1.2614673554200488</v>
      </c>
      <c r="F45" s="38">
        <f t="shared" si="3"/>
        <v>0.22429783913316714</v>
      </c>
    </row>
    <row r="46" spans="1:6" ht="15" customHeight="1">
      <c r="A46" s="65" t="s">
        <v>54</v>
      </c>
      <c r="B46" s="66">
        <v>2316.3</v>
      </c>
      <c r="C46" s="17">
        <v>2937</v>
      </c>
      <c r="D46" s="13">
        <v>3391.48</v>
      </c>
      <c r="E46" s="18">
        <f t="shared" si="2"/>
        <v>0.7886618998978551</v>
      </c>
      <c r="F46" s="38">
        <f t="shared" si="3"/>
        <v>0.6829761637986956</v>
      </c>
    </row>
    <row r="47" spans="1:6" ht="15" customHeight="1">
      <c r="A47" s="65" t="s">
        <v>55</v>
      </c>
      <c r="B47" s="66">
        <v>13503.21</v>
      </c>
      <c r="C47" s="17">
        <v>10024.29</v>
      </c>
      <c r="D47" s="13">
        <v>18377.97</v>
      </c>
      <c r="E47" s="18">
        <f t="shared" si="2"/>
        <v>1.3470490179354346</v>
      </c>
      <c r="F47" s="38">
        <f t="shared" si="3"/>
        <v>0.734749811867143</v>
      </c>
    </row>
    <row r="48" spans="1:6" ht="15" customHeight="1">
      <c r="A48" s="65" t="s">
        <v>12</v>
      </c>
      <c r="B48" s="66">
        <v>5671.65</v>
      </c>
      <c r="C48" s="17">
        <v>7794.49</v>
      </c>
      <c r="D48" s="13">
        <v>8826.86</v>
      </c>
      <c r="E48" s="18">
        <f t="shared" si="2"/>
        <v>0.7276486338426247</v>
      </c>
      <c r="F48" s="38">
        <f t="shared" si="3"/>
        <v>0.6425444608841648</v>
      </c>
    </row>
    <row r="49" spans="1:6" ht="15" customHeight="1">
      <c r="A49" s="65" t="s">
        <v>15</v>
      </c>
      <c r="B49" s="66">
        <v>12987.39</v>
      </c>
      <c r="C49" s="17">
        <v>8154.66</v>
      </c>
      <c r="D49" s="13">
        <v>20570.66</v>
      </c>
      <c r="E49" s="18">
        <f t="shared" si="2"/>
        <v>1.5926341502895276</v>
      </c>
      <c r="F49" s="38">
        <f t="shared" si="3"/>
        <v>0.6313550464593747</v>
      </c>
    </row>
    <row r="50" spans="1:6" ht="15" customHeight="1">
      <c r="A50" s="65" t="s">
        <v>93</v>
      </c>
      <c r="B50" s="66">
        <v>36256.29</v>
      </c>
      <c r="C50" s="17">
        <v>23812.1</v>
      </c>
      <c r="D50" s="13">
        <v>90318.59</v>
      </c>
      <c r="E50" s="18">
        <f t="shared" si="2"/>
        <v>1.522599434741161</v>
      </c>
      <c r="F50" s="38">
        <f t="shared" si="3"/>
        <v>0.4014266608900781</v>
      </c>
    </row>
    <row r="51" spans="1:6" ht="15" customHeight="1">
      <c r="A51" s="65" t="s">
        <v>56</v>
      </c>
      <c r="B51" s="66">
        <v>1738</v>
      </c>
      <c r="C51" s="17">
        <v>2935</v>
      </c>
      <c r="D51" s="13">
        <v>5043</v>
      </c>
      <c r="E51" s="18">
        <f t="shared" si="2"/>
        <v>0.5921635434412266</v>
      </c>
      <c r="F51" s="38">
        <f t="shared" si="3"/>
        <v>0.34463612928812215</v>
      </c>
    </row>
    <row r="52" spans="1:6" ht="15" customHeight="1">
      <c r="A52" s="65" t="s">
        <v>57</v>
      </c>
      <c r="B52" s="66">
        <v>658.9</v>
      </c>
      <c r="C52" s="17">
        <v>1776.3</v>
      </c>
      <c r="D52" s="13">
        <v>3105.4</v>
      </c>
      <c r="E52" s="18">
        <f t="shared" si="2"/>
        <v>0.37093959353712774</v>
      </c>
      <c r="F52" s="38">
        <f t="shared" si="3"/>
        <v>0.2121787853416629</v>
      </c>
    </row>
    <row r="53" spans="1:6" ht="15" customHeight="1">
      <c r="A53" s="65" t="s">
        <v>94</v>
      </c>
      <c r="B53" s="66">
        <v>2880</v>
      </c>
      <c r="C53" s="17"/>
      <c r="D53" s="13"/>
      <c r="E53" s="18" t="e">
        <f t="shared" si="2"/>
        <v>#DIV/0!</v>
      </c>
      <c r="F53" s="38" t="e">
        <f t="shared" si="3"/>
        <v>#DIV/0!</v>
      </c>
    </row>
    <row r="54" spans="1:6" ht="15" customHeight="1">
      <c r="A54" s="65" t="s">
        <v>58</v>
      </c>
      <c r="B54" s="66">
        <v>594</v>
      </c>
      <c r="C54" s="17">
        <v>3124.92</v>
      </c>
      <c r="D54" s="13">
        <v>4467.84</v>
      </c>
      <c r="E54" s="18">
        <f t="shared" si="2"/>
        <v>0.190084866172574</v>
      </c>
      <c r="F54" s="38">
        <f t="shared" si="3"/>
        <v>0.13295015040825095</v>
      </c>
    </row>
    <row r="55" spans="1:6" ht="15" customHeight="1">
      <c r="A55" s="68" t="s">
        <v>119</v>
      </c>
      <c r="B55" s="13"/>
      <c r="C55" s="13"/>
      <c r="D55" s="13">
        <f>301+58.8</f>
        <v>359.8</v>
      </c>
      <c r="E55" s="18" t="e">
        <f t="shared" si="2"/>
        <v>#DIV/0!</v>
      </c>
      <c r="F55" s="38">
        <f t="shared" si="3"/>
        <v>0</v>
      </c>
    </row>
    <row r="56" spans="1:6" ht="15" customHeight="1">
      <c r="A56" s="68" t="s">
        <v>6</v>
      </c>
      <c r="B56" s="66">
        <v>2385.66</v>
      </c>
      <c r="C56" s="17">
        <v>3556.02</v>
      </c>
      <c r="D56" s="13">
        <v>8733.94</v>
      </c>
      <c r="E56" s="18">
        <f t="shared" si="2"/>
        <v>0.6708792413990922</v>
      </c>
      <c r="F56" s="38">
        <f t="shared" si="3"/>
        <v>0.2731482011554922</v>
      </c>
    </row>
    <row r="57" spans="1:6" ht="15" customHeight="1">
      <c r="A57" s="65" t="s">
        <v>59</v>
      </c>
      <c r="B57" s="66">
        <v>4690.01</v>
      </c>
      <c r="C57" s="13"/>
      <c r="D57" s="13">
        <v>40005.99</v>
      </c>
      <c r="E57" s="18" t="e">
        <f t="shared" si="2"/>
        <v>#DIV/0!</v>
      </c>
      <c r="F57" s="38">
        <f t="shared" si="3"/>
        <v>0.11723269440401302</v>
      </c>
    </row>
    <row r="58" spans="1:6" ht="15" customHeight="1">
      <c r="A58" s="65" t="s">
        <v>120</v>
      </c>
      <c r="B58" s="66">
        <v>59951.42</v>
      </c>
      <c r="C58" s="17">
        <v>82598.24</v>
      </c>
      <c r="D58" s="13">
        <v>59014</v>
      </c>
      <c r="E58" s="18">
        <f t="shared" si="2"/>
        <v>0.7258195816278893</v>
      </c>
      <c r="F58" s="38">
        <f t="shared" si="3"/>
        <v>1.0158847053241604</v>
      </c>
    </row>
    <row r="59" spans="1:6" ht="15" customHeight="1">
      <c r="A59" s="65" t="s">
        <v>121</v>
      </c>
      <c r="B59" s="66">
        <v>40588</v>
      </c>
      <c r="C59" s="17">
        <v>4950</v>
      </c>
      <c r="D59" s="13">
        <v>48900</v>
      </c>
      <c r="E59" s="18">
        <f t="shared" si="2"/>
        <v>8.19959595959596</v>
      </c>
      <c r="F59" s="38">
        <f t="shared" si="3"/>
        <v>0.8300204498977505</v>
      </c>
    </row>
    <row r="60" spans="1:6" ht="15" customHeight="1">
      <c r="A60" s="65" t="s">
        <v>90</v>
      </c>
      <c r="B60" s="66">
        <v>67587.74</v>
      </c>
      <c r="C60" s="17"/>
      <c r="D60" s="13"/>
      <c r="E60" s="18" t="e">
        <f t="shared" si="2"/>
        <v>#DIV/0!</v>
      </c>
      <c r="F60" s="38" t="e">
        <f t="shared" si="3"/>
        <v>#DIV/0!</v>
      </c>
    </row>
    <row r="61" spans="1:6" ht="15" customHeight="1">
      <c r="A61" s="65" t="s">
        <v>60</v>
      </c>
      <c r="B61" s="17"/>
      <c r="C61" s="17">
        <v>17455.96</v>
      </c>
      <c r="D61" s="13"/>
      <c r="E61" s="18">
        <f t="shared" si="2"/>
        <v>0</v>
      </c>
      <c r="F61" s="38" t="e">
        <f t="shared" si="3"/>
        <v>#DIV/0!</v>
      </c>
    </row>
    <row r="62" spans="1:6" ht="15" customHeight="1">
      <c r="A62" s="65" t="s">
        <v>17</v>
      </c>
      <c r="B62" s="17"/>
      <c r="C62" s="17">
        <v>49295.82</v>
      </c>
      <c r="D62" s="17"/>
      <c r="E62" s="18">
        <f t="shared" si="2"/>
        <v>0</v>
      </c>
      <c r="F62" s="38" t="e">
        <f t="shared" si="3"/>
        <v>#DIV/0!</v>
      </c>
    </row>
    <row r="63" spans="1:6" ht="15" customHeight="1">
      <c r="A63" s="65" t="s">
        <v>34</v>
      </c>
      <c r="B63" s="66">
        <v>8818.65</v>
      </c>
      <c r="C63" s="69">
        <v>34528.17</v>
      </c>
      <c r="D63" s="17"/>
      <c r="E63" s="18">
        <f t="shared" si="2"/>
        <v>0.2554045001516153</v>
      </c>
      <c r="F63" s="38" t="e">
        <f t="shared" si="3"/>
        <v>#DIV/0!</v>
      </c>
    </row>
    <row r="64" spans="1:6" ht="15" customHeight="1">
      <c r="A64" s="65" t="s">
        <v>122</v>
      </c>
      <c r="B64" s="70">
        <v>13281.5</v>
      </c>
      <c r="C64" s="71"/>
      <c r="D64" s="72"/>
      <c r="E64" s="18" t="e">
        <f t="shared" si="2"/>
        <v>#DIV/0!</v>
      </c>
      <c r="F64" s="38" t="e">
        <f t="shared" si="3"/>
        <v>#DIV/0!</v>
      </c>
    </row>
    <row r="65" spans="1:6" ht="15" customHeight="1">
      <c r="A65" s="67" t="s">
        <v>27</v>
      </c>
      <c r="B65" s="66">
        <v>12702.1</v>
      </c>
      <c r="C65" s="13"/>
      <c r="D65" s="13"/>
      <c r="E65" s="18" t="e">
        <f t="shared" si="2"/>
        <v>#DIV/0!</v>
      </c>
      <c r="F65" s="38" t="e">
        <f t="shared" si="3"/>
        <v>#DIV/0!</v>
      </c>
    </row>
    <row r="66" spans="1:6" ht="15" customHeight="1">
      <c r="A66" s="67" t="s">
        <v>28</v>
      </c>
      <c r="B66" s="17"/>
      <c r="C66" s="17">
        <v>75838.19</v>
      </c>
      <c r="D66" s="13"/>
      <c r="E66" s="18">
        <f t="shared" si="2"/>
        <v>0</v>
      </c>
      <c r="F66" s="38" t="e">
        <f t="shared" si="3"/>
        <v>#DIV/0!</v>
      </c>
    </row>
    <row r="67" spans="1:6" ht="15" customHeight="1">
      <c r="A67" s="65" t="s">
        <v>11</v>
      </c>
      <c r="B67" s="66">
        <v>292722.47</v>
      </c>
      <c r="C67" s="17">
        <v>387943.65</v>
      </c>
      <c r="D67" s="13">
        <v>354172.23</v>
      </c>
      <c r="E67" s="18">
        <f t="shared" si="2"/>
        <v>0.7545489402906839</v>
      </c>
      <c r="F67" s="38">
        <f t="shared" si="3"/>
        <v>0.8264975207118864</v>
      </c>
    </row>
    <row r="68" spans="1:6" ht="15" customHeight="1">
      <c r="A68" s="65" t="s">
        <v>123</v>
      </c>
      <c r="B68" s="66">
        <v>20022.79</v>
      </c>
      <c r="C68" s="17">
        <v>40000</v>
      </c>
      <c r="D68" s="13"/>
      <c r="E68" s="18">
        <f aca="true" t="shared" si="4" ref="E68:E81">B68/C68</f>
        <v>0.50056975</v>
      </c>
      <c r="F68" s="38" t="e">
        <f aca="true" t="shared" si="5" ref="F68:F81">B68/D68</f>
        <v>#DIV/0!</v>
      </c>
    </row>
    <row r="69" spans="1:6" ht="15" customHeight="1">
      <c r="A69" s="65" t="s">
        <v>16</v>
      </c>
      <c r="B69" s="17"/>
      <c r="C69" s="17">
        <v>7792.88</v>
      </c>
      <c r="D69" s="13">
        <v>14800.2</v>
      </c>
      <c r="E69" s="18">
        <f t="shared" si="4"/>
        <v>0</v>
      </c>
      <c r="F69" s="38">
        <f t="shared" si="5"/>
        <v>0</v>
      </c>
    </row>
    <row r="70" spans="1:6" ht="15" customHeight="1">
      <c r="A70" s="65" t="s">
        <v>30</v>
      </c>
      <c r="B70" s="17"/>
      <c r="C70" s="17">
        <v>95355.66</v>
      </c>
      <c r="D70" s="13">
        <v>17558.84</v>
      </c>
      <c r="E70" s="18">
        <f t="shared" si="4"/>
        <v>0</v>
      </c>
      <c r="F70" s="38">
        <f t="shared" si="5"/>
        <v>0</v>
      </c>
    </row>
    <row r="71" spans="1:6" ht="15" customHeight="1">
      <c r="A71" s="65" t="s">
        <v>61</v>
      </c>
      <c r="B71" s="17"/>
      <c r="C71" s="17"/>
      <c r="D71" s="13"/>
      <c r="E71" s="18" t="e">
        <f t="shared" si="4"/>
        <v>#DIV/0!</v>
      </c>
      <c r="F71" s="38" t="e">
        <f t="shared" si="5"/>
        <v>#DIV/0!</v>
      </c>
    </row>
    <row r="72" spans="1:6" ht="15" customHeight="1">
      <c r="A72" s="65" t="s">
        <v>62</v>
      </c>
      <c r="B72" s="66">
        <v>38919.4</v>
      </c>
      <c r="C72" s="13"/>
      <c r="D72" s="13">
        <v>50162.85</v>
      </c>
      <c r="E72" s="18" t="e">
        <f t="shared" si="4"/>
        <v>#DIV/0!</v>
      </c>
      <c r="F72" s="38">
        <f t="shared" si="5"/>
        <v>0.7758610206557244</v>
      </c>
    </row>
    <row r="73" spans="1:6" ht="15" customHeight="1">
      <c r="A73" s="65" t="s">
        <v>31</v>
      </c>
      <c r="B73" s="13"/>
      <c r="C73" s="13"/>
      <c r="D73" s="13">
        <v>11492.36</v>
      </c>
      <c r="E73" s="18" t="e">
        <f t="shared" si="4"/>
        <v>#DIV/0!</v>
      </c>
      <c r="F73" s="38">
        <f t="shared" si="5"/>
        <v>0</v>
      </c>
    </row>
    <row r="74" spans="1:6" ht="15" customHeight="1">
      <c r="A74" s="65" t="s">
        <v>63</v>
      </c>
      <c r="B74" s="13"/>
      <c r="C74" s="13"/>
      <c r="D74" s="13">
        <v>38880</v>
      </c>
      <c r="E74" s="18" t="e">
        <f t="shared" si="4"/>
        <v>#DIV/0!</v>
      </c>
      <c r="F74" s="38">
        <f t="shared" si="5"/>
        <v>0</v>
      </c>
    </row>
    <row r="75" spans="1:6" ht="15" customHeight="1">
      <c r="A75" s="65" t="s">
        <v>20</v>
      </c>
      <c r="B75" s="13"/>
      <c r="C75" s="13"/>
      <c r="D75" s="13">
        <v>9509</v>
      </c>
      <c r="E75" s="18" t="e">
        <f t="shared" si="4"/>
        <v>#DIV/0!</v>
      </c>
      <c r="F75" s="38">
        <f t="shared" si="5"/>
        <v>0</v>
      </c>
    </row>
    <row r="76" spans="1:6" ht="15" customHeight="1">
      <c r="A76" s="65" t="s">
        <v>124</v>
      </c>
      <c r="B76" s="13"/>
      <c r="C76" s="13"/>
      <c r="D76" s="13">
        <v>1995</v>
      </c>
      <c r="E76" s="18" t="e">
        <f t="shared" si="4"/>
        <v>#DIV/0!</v>
      </c>
      <c r="F76" s="38">
        <f t="shared" si="5"/>
        <v>0</v>
      </c>
    </row>
    <row r="77" spans="1:6" ht="15" customHeight="1">
      <c r="A77" s="67" t="s">
        <v>125</v>
      </c>
      <c r="B77" s="13"/>
      <c r="C77" s="13"/>
      <c r="D77" s="13">
        <v>21500</v>
      </c>
      <c r="E77" s="18" t="e">
        <f t="shared" si="4"/>
        <v>#DIV/0!</v>
      </c>
      <c r="F77" s="38">
        <f t="shared" si="5"/>
        <v>0</v>
      </c>
    </row>
    <row r="78" spans="1:6" ht="15" customHeight="1">
      <c r="A78" s="65" t="s">
        <v>126</v>
      </c>
      <c r="B78" s="66">
        <v>-5285.37</v>
      </c>
      <c r="C78" s="13"/>
      <c r="D78" s="13"/>
      <c r="E78" s="18" t="e">
        <f t="shared" si="4"/>
        <v>#DIV/0!</v>
      </c>
      <c r="F78" s="38" t="e">
        <f t="shared" si="5"/>
        <v>#DIV/0!</v>
      </c>
    </row>
    <row r="79" spans="1:6" ht="15" customHeight="1">
      <c r="A79" s="65" t="s">
        <v>127</v>
      </c>
      <c r="B79" s="13"/>
      <c r="C79" s="13"/>
      <c r="D79" s="13">
        <v>745</v>
      </c>
      <c r="E79" s="18" t="e">
        <f t="shared" si="4"/>
        <v>#DIV/0!</v>
      </c>
      <c r="F79" s="38">
        <f t="shared" si="5"/>
        <v>0</v>
      </c>
    </row>
    <row r="80" spans="1:6" ht="15" customHeight="1">
      <c r="A80" s="65" t="s">
        <v>13</v>
      </c>
      <c r="B80" s="66">
        <v>177940</v>
      </c>
      <c r="C80" s="17">
        <v>37680</v>
      </c>
      <c r="D80" s="13">
        <v>222148.37</v>
      </c>
      <c r="E80" s="18">
        <f t="shared" si="4"/>
        <v>4.7223991507431</v>
      </c>
      <c r="F80" s="38">
        <f t="shared" si="5"/>
        <v>0.8009961990718185</v>
      </c>
    </row>
    <row r="81" spans="1:6" ht="15" customHeight="1">
      <c r="A81" s="65" t="s">
        <v>128</v>
      </c>
      <c r="B81" s="17"/>
      <c r="C81" s="17">
        <v>20730.92</v>
      </c>
      <c r="D81" s="13"/>
      <c r="E81" s="18">
        <f t="shared" si="4"/>
        <v>0</v>
      </c>
      <c r="F81" s="38" t="e">
        <f t="shared" si="5"/>
        <v>#DIV/0!</v>
      </c>
    </row>
    <row r="82" spans="1:6" ht="15" customHeight="1">
      <c r="A82" s="65" t="s">
        <v>129</v>
      </c>
      <c r="B82" s="13"/>
      <c r="C82" s="13"/>
      <c r="D82" s="13">
        <v>20000</v>
      </c>
      <c r="E82" s="18" t="e">
        <f>B82/C82</f>
        <v>#DIV/0!</v>
      </c>
      <c r="F82" s="38">
        <f>B82/D82</f>
        <v>0</v>
      </c>
    </row>
    <row r="83" spans="1:6" ht="15" customHeight="1">
      <c r="A83" s="65" t="s">
        <v>25</v>
      </c>
      <c r="B83" s="66">
        <v>375834.56</v>
      </c>
      <c r="C83" s="13"/>
      <c r="D83" s="13"/>
      <c r="E83" s="18" t="e">
        <f>B83/C83</f>
        <v>#DIV/0!</v>
      </c>
      <c r="F83" s="38" t="e">
        <f>B83/D83</f>
        <v>#DIV/0!</v>
      </c>
    </row>
    <row r="84" spans="1:6" ht="15" customHeight="1" thickBot="1">
      <c r="A84" s="25" t="s">
        <v>64</v>
      </c>
      <c r="B84" s="19">
        <f>SUM(B5:B83)</f>
        <v>3437138.67</v>
      </c>
      <c r="C84" s="19">
        <f>SUM(C5:C83)</f>
        <v>2234748.0799999996</v>
      </c>
      <c r="D84" s="19">
        <f>SUM(D5:D83)</f>
        <v>2678337.19</v>
      </c>
      <c r="E84" s="73">
        <f>B84/C84</f>
        <v>1.5380430128840297</v>
      </c>
      <c r="F84" s="74">
        <f>B84/D84</f>
        <v>1.2833106611195584</v>
      </c>
    </row>
    <row r="85" spans="5:6" ht="15" customHeight="1" thickTop="1">
      <c r="E85" s="83" t="s">
        <v>35</v>
      </c>
      <c r="F85" s="83"/>
    </row>
  </sheetData>
  <sheetProtection/>
  <mergeCells count="2">
    <mergeCell ref="A2:D2"/>
    <mergeCell ref="E85:F85"/>
  </mergeCells>
  <printOptions/>
  <pageMargins left="0" right="0" top="0" bottom="0" header="0" footer="0"/>
  <pageSetup horizontalDpi="300" verticalDpi="300" orientation="portrait" pageOrder="overThenDown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tabSelected="1" view="pageBreakPreview" zoomScale="120" zoomScaleSheetLayoutView="120" zoomScalePageLayoutView="0" workbookViewId="0" topLeftCell="A1">
      <selection activeCell="A3" sqref="A3"/>
    </sheetView>
  </sheetViews>
  <sheetFormatPr defaultColWidth="9.140625" defaultRowHeight="12.75"/>
  <cols>
    <col min="1" max="1" width="46.421875" style="11" customWidth="1"/>
    <col min="2" max="3" width="12.421875" style="11" bestFit="1" customWidth="1"/>
    <col min="4" max="4" width="12.421875" style="11" customWidth="1"/>
    <col min="5" max="5" width="12.421875" style="11" bestFit="1" customWidth="1"/>
    <col min="6" max="6" width="9.57421875" style="27" bestFit="1" customWidth="1"/>
    <col min="7" max="7" width="9.28125" style="27" bestFit="1" customWidth="1"/>
    <col min="8" max="9" width="9.140625" style="11" customWidth="1"/>
    <col min="10" max="11" width="12.00390625" style="11" bestFit="1" customWidth="1"/>
    <col min="12" max="16384" width="9.140625" style="11" customWidth="1"/>
  </cols>
  <sheetData>
    <row r="1" ht="24" customHeight="1"/>
    <row r="2" spans="1:6" ht="35.25" customHeight="1">
      <c r="A2" s="84" t="s">
        <v>130</v>
      </c>
      <c r="B2" s="84"/>
      <c r="C2" s="84"/>
      <c r="D2" s="84"/>
      <c r="E2" s="84"/>
      <c r="F2" s="84"/>
    </row>
    <row r="3" spans="1:7" ht="26.25" thickBot="1">
      <c r="A3" s="91" t="s">
        <v>95</v>
      </c>
      <c r="B3" s="80" t="s">
        <v>131</v>
      </c>
      <c r="C3" s="80" t="s">
        <v>132</v>
      </c>
      <c r="D3" s="80" t="s">
        <v>133</v>
      </c>
      <c r="E3" s="80" t="s">
        <v>134</v>
      </c>
      <c r="F3" s="22" t="s">
        <v>65</v>
      </c>
      <c r="G3" s="22" t="s">
        <v>66</v>
      </c>
    </row>
    <row r="4" spans="1:7" ht="15" thickTop="1">
      <c r="A4" s="33" t="s">
        <v>92</v>
      </c>
      <c r="B4" s="53">
        <v>7000</v>
      </c>
      <c r="C4" s="55">
        <v>8914</v>
      </c>
      <c r="D4" s="44">
        <v>7137</v>
      </c>
      <c r="E4" s="53">
        <v>6060</v>
      </c>
      <c r="F4" s="28">
        <f aca="true" t="shared" si="0" ref="F4:F12">E4/C4</f>
        <v>0.6798294817141575</v>
      </c>
      <c r="G4" s="28">
        <f aca="true" t="shared" si="1" ref="G4:G9">E4/B4</f>
        <v>0.8657142857142858</v>
      </c>
    </row>
    <row r="5" spans="1:7" ht="14.25">
      <c r="A5" s="26" t="s">
        <v>91</v>
      </c>
      <c r="B5" s="44">
        <v>1400</v>
      </c>
      <c r="C5" s="45">
        <v>1439</v>
      </c>
      <c r="D5" s="44">
        <v>1270</v>
      </c>
      <c r="E5" s="44">
        <v>1220</v>
      </c>
      <c r="F5" s="29">
        <f t="shared" si="0"/>
        <v>0.8478109798471161</v>
      </c>
      <c r="G5" s="29">
        <f t="shared" si="1"/>
        <v>0.8714285714285714</v>
      </c>
    </row>
    <row r="6" spans="1:7" ht="14.25">
      <c r="A6" s="26" t="s">
        <v>67</v>
      </c>
      <c r="B6" s="44">
        <v>400</v>
      </c>
      <c r="C6" s="45">
        <v>219</v>
      </c>
      <c r="D6" s="44">
        <v>485</v>
      </c>
      <c r="E6" s="44">
        <v>191</v>
      </c>
      <c r="F6" s="29">
        <f t="shared" si="0"/>
        <v>0.8721461187214612</v>
      </c>
      <c r="G6" s="29">
        <f t="shared" si="1"/>
        <v>0.4775</v>
      </c>
    </row>
    <row r="7" spans="1:7" ht="14.25">
      <c r="A7" s="26" t="s">
        <v>68</v>
      </c>
      <c r="B7" s="44">
        <v>560</v>
      </c>
      <c r="C7" s="45">
        <v>1114</v>
      </c>
      <c r="D7" s="44">
        <v>566</v>
      </c>
      <c r="E7" s="44">
        <v>353</v>
      </c>
      <c r="F7" s="29">
        <f t="shared" si="0"/>
        <v>0.31687612208258525</v>
      </c>
      <c r="G7" s="29">
        <f t="shared" si="1"/>
        <v>0.6303571428571428</v>
      </c>
    </row>
    <row r="8" spans="1:7" ht="14.25">
      <c r="A8" s="26" t="s">
        <v>89</v>
      </c>
      <c r="B8" s="44">
        <v>1600</v>
      </c>
      <c r="C8" s="45">
        <v>511</v>
      </c>
      <c r="D8" s="44">
        <v>1333</v>
      </c>
      <c r="E8" s="44">
        <v>521.5</v>
      </c>
      <c r="F8" s="29">
        <f t="shared" si="0"/>
        <v>1.0205479452054795</v>
      </c>
      <c r="G8" s="29">
        <f t="shared" si="1"/>
        <v>0.3259375</v>
      </c>
    </row>
    <row r="9" spans="1:7" ht="14.25">
      <c r="A9" s="26" t="s">
        <v>69</v>
      </c>
      <c r="B9" s="44"/>
      <c r="C9" s="45"/>
      <c r="D9" s="44">
        <v>0</v>
      </c>
      <c r="E9" s="44"/>
      <c r="F9" s="29" t="e">
        <f t="shared" si="0"/>
        <v>#DIV/0!</v>
      </c>
      <c r="G9" s="29" t="e">
        <f t="shared" si="1"/>
        <v>#DIV/0!</v>
      </c>
    </row>
    <row r="10" spans="1:7" ht="15" thickBot="1">
      <c r="A10" s="54" t="s">
        <v>9</v>
      </c>
      <c r="B10" s="46">
        <f>SUM(B4:B9)</f>
        <v>10960</v>
      </c>
      <c r="C10" s="46">
        <f>SUM(C4:C9)</f>
        <v>12197</v>
      </c>
      <c r="D10" s="81">
        <v>10791</v>
      </c>
      <c r="E10" s="46">
        <f>SUM(E4:E9)</f>
        <v>8345.5</v>
      </c>
      <c r="F10" s="30">
        <f t="shared" si="0"/>
        <v>0.684225629253095</v>
      </c>
      <c r="G10" s="30">
        <f aca="true" t="shared" si="2" ref="G10:G25">E10/B10</f>
        <v>0.7614507299270074</v>
      </c>
    </row>
    <row r="11" spans="1:7" ht="15" thickTop="1">
      <c r="A11" s="33" t="s">
        <v>70</v>
      </c>
      <c r="B11" s="44"/>
      <c r="C11" s="44"/>
      <c r="D11" s="44">
        <v>0</v>
      </c>
      <c r="E11" s="44">
        <v>200</v>
      </c>
      <c r="F11" s="28" t="e">
        <f t="shared" si="0"/>
        <v>#DIV/0!</v>
      </c>
      <c r="G11" s="28" t="e">
        <f t="shared" si="2"/>
        <v>#DIV/0!</v>
      </c>
    </row>
    <row r="12" spans="1:7" ht="14.25">
      <c r="A12" s="26" t="s">
        <v>71</v>
      </c>
      <c r="B12" s="44">
        <v>3000</v>
      </c>
      <c r="C12" s="44">
        <v>2125</v>
      </c>
      <c r="D12" s="44">
        <v>2400</v>
      </c>
      <c r="E12" s="44">
        <v>2219.9</v>
      </c>
      <c r="F12" s="31">
        <f t="shared" si="0"/>
        <v>1.0446588235294119</v>
      </c>
      <c r="G12" s="29">
        <f t="shared" si="2"/>
        <v>0.7399666666666667</v>
      </c>
    </row>
    <row r="13" spans="1:7" ht="14.25">
      <c r="A13" s="26" t="s">
        <v>96</v>
      </c>
      <c r="B13" s="44"/>
      <c r="C13" s="44"/>
      <c r="D13" s="44">
        <v>1200</v>
      </c>
      <c r="E13" s="44"/>
      <c r="F13" s="29">
        <v>0</v>
      </c>
      <c r="G13" s="29" t="e">
        <f t="shared" si="2"/>
        <v>#DIV/0!</v>
      </c>
    </row>
    <row r="14" spans="1:7" ht="14.25">
      <c r="A14" s="26" t="s">
        <v>72</v>
      </c>
      <c r="B14" s="44">
        <v>2500</v>
      </c>
      <c r="C14" s="44">
        <v>6016.93</v>
      </c>
      <c r="D14" s="44">
        <v>2548.05</v>
      </c>
      <c r="E14" s="44">
        <v>2163.06</v>
      </c>
      <c r="F14" s="28">
        <f aca="true" t="shared" si="3" ref="F14:F20">E14/C14</f>
        <v>0.35949562318325123</v>
      </c>
      <c r="G14" s="29">
        <f t="shared" si="2"/>
        <v>0.865224</v>
      </c>
    </row>
    <row r="15" spans="1:7" ht="15" thickBot="1">
      <c r="A15" s="54" t="s">
        <v>97</v>
      </c>
      <c r="B15" s="46">
        <f>SUM(B11:B14)</f>
        <v>5500</v>
      </c>
      <c r="C15" s="46">
        <f>SUM(C11:C14)</f>
        <v>8141.93</v>
      </c>
      <c r="D15" s="81">
        <v>6148.05</v>
      </c>
      <c r="E15" s="46">
        <f>SUM(E11:E14)</f>
        <v>4582.96</v>
      </c>
      <c r="F15" s="30">
        <f t="shared" si="3"/>
        <v>0.5628837388678114</v>
      </c>
      <c r="G15" s="30">
        <f t="shared" si="2"/>
        <v>0.8332654545454545</v>
      </c>
    </row>
    <row r="16" spans="1:7" ht="15" thickTop="1">
      <c r="A16" s="33" t="s">
        <v>73</v>
      </c>
      <c r="B16" s="44">
        <v>166068</v>
      </c>
      <c r="C16" s="45">
        <v>239250.55</v>
      </c>
      <c r="D16" s="44">
        <v>147786.58</v>
      </c>
      <c r="E16" s="44">
        <v>185568.4</v>
      </c>
      <c r="F16" s="28">
        <f t="shared" si="3"/>
        <v>0.7756237132997187</v>
      </c>
      <c r="G16" s="28">
        <f t="shared" si="2"/>
        <v>1.1174241876821542</v>
      </c>
    </row>
    <row r="17" spans="1:7" ht="14.25">
      <c r="A17" s="26" t="s">
        <v>74</v>
      </c>
      <c r="B17" s="44">
        <v>12000</v>
      </c>
      <c r="C17" s="45">
        <v>19190</v>
      </c>
      <c r="D17" s="44">
        <v>17732.4</v>
      </c>
      <c r="E17" s="44">
        <v>18835.6</v>
      </c>
      <c r="F17" s="29">
        <f t="shared" si="3"/>
        <v>0.9815320479416362</v>
      </c>
      <c r="G17" s="29">
        <f t="shared" si="2"/>
        <v>1.5696333333333332</v>
      </c>
    </row>
    <row r="18" spans="1:7" ht="14.25">
      <c r="A18" s="26" t="s">
        <v>75</v>
      </c>
      <c r="B18" s="44">
        <v>4200</v>
      </c>
      <c r="C18" s="45">
        <v>8358.59</v>
      </c>
      <c r="D18" s="44">
        <v>4241.94</v>
      </c>
      <c r="E18" s="44">
        <v>3226.66</v>
      </c>
      <c r="F18" s="29">
        <f t="shared" si="3"/>
        <v>0.38602922263204675</v>
      </c>
      <c r="G18" s="29">
        <f t="shared" si="2"/>
        <v>0.7682523809523809</v>
      </c>
    </row>
    <row r="19" spans="1:7" ht="15" thickBot="1">
      <c r="A19" s="56" t="s">
        <v>98</v>
      </c>
      <c r="B19" s="88">
        <f>SUM(B16:B18)</f>
        <v>182268</v>
      </c>
      <c r="C19" s="88">
        <f>SUM(C16:C18)</f>
        <v>266799.14</v>
      </c>
      <c r="D19" s="89">
        <v>169760.91999999998</v>
      </c>
      <c r="E19" s="88">
        <f>SUM(E16:E18)</f>
        <v>207630.66</v>
      </c>
      <c r="F19" s="30">
        <f t="shared" si="3"/>
        <v>0.7782283706011945</v>
      </c>
      <c r="G19" s="30">
        <f t="shared" si="2"/>
        <v>1.1391503719797222</v>
      </c>
    </row>
    <row r="20" spans="1:7" ht="15" thickTop="1">
      <c r="A20" s="33" t="s">
        <v>76</v>
      </c>
      <c r="B20" s="53">
        <v>439</v>
      </c>
      <c r="C20" s="55">
        <v>715</v>
      </c>
      <c r="D20" s="53">
        <v>413</v>
      </c>
      <c r="E20" s="53">
        <v>680</v>
      </c>
      <c r="F20" s="28">
        <f t="shared" si="3"/>
        <v>0.951048951048951</v>
      </c>
      <c r="G20" s="28">
        <f t="shared" si="2"/>
        <v>1.5489749430523918</v>
      </c>
    </row>
    <row r="21" spans="1:7" ht="14.25">
      <c r="A21" s="26" t="s">
        <v>77</v>
      </c>
      <c r="B21" s="44">
        <v>3252</v>
      </c>
      <c r="C21" s="45"/>
      <c r="D21" s="44"/>
      <c r="E21" s="44"/>
      <c r="F21" s="29">
        <v>0</v>
      </c>
      <c r="G21" s="29">
        <f t="shared" si="2"/>
        <v>0</v>
      </c>
    </row>
    <row r="22" spans="1:7" ht="14.25">
      <c r="A22" s="26" t="s">
        <v>78</v>
      </c>
      <c r="B22" s="44"/>
      <c r="C22" s="45"/>
      <c r="D22" s="44"/>
      <c r="E22" s="44"/>
      <c r="F22" s="29">
        <v>0</v>
      </c>
      <c r="G22" s="29" t="e">
        <f t="shared" si="2"/>
        <v>#DIV/0!</v>
      </c>
    </row>
    <row r="23" spans="1:7" ht="14.25">
      <c r="A23" s="26" t="s">
        <v>79</v>
      </c>
      <c r="B23" s="44"/>
      <c r="C23" s="45"/>
      <c r="D23" s="44"/>
      <c r="E23" s="44"/>
      <c r="F23" s="29">
        <v>0</v>
      </c>
      <c r="G23" s="29" t="e">
        <f t="shared" si="2"/>
        <v>#DIV/0!</v>
      </c>
    </row>
    <row r="24" spans="1:7" ht="14.25">
      <c r="A24" s="26" t="s">
        <v>80</v>
      </c>
      <c r="B24" s="44">
        <v>2700</v>
      </c>
      <c r="C24" s="45">
        <v>3116</v>
      </c>
      <c r="D24" s="44">
        <v>3116</v>
      </c>
      <c r="E24" s="44">
        <v>1200</v>
      </c>
      <c r="F24" s="29">
        <f>E24/C24</f>
        <v>0.3851091142490372</v>
      </c>
      <c r="G24" s="29">
        <f t="shared" si="2"/>
        <v>0.4444444444444444</v>
      </c>
    </row>
    <row r="25" spans="1:7" ht="15" thickBot="1">
      <c r="A25" s="57" t="s">
        <v>99</v>
      </c>
      <c r="B25" s="88">
        <f>SUM(B20:B24)</f>
        <v>6391</v>
      </c>
      <c r="C25" s="88">
        <f>SUM(C20:C24)</f>
        <v>3831</v>
      </c>
      <c r="D25" s="89">
        <v>3529</v>
      </c>
      <c r="E25" s="88">
        <f>SUM(E20:E24)</f>
        <v>1880</v>
      </c>
      <c r="F25" s="30">
        <f>E25/C25</f>
        <v>0.4907334899504046</v>
      </c>
      <c r="G25" s="30">
        <f t="shared" si="2"/>
        <v>0.29416366765764357</v>
      </c>
    </row>
    <row r="26" spans="1:7" ht="15" thickTop="1">
      <c r="A26" s="33" t="s">
        <v>100</v>
      </c>
      <c r="B26" s="53">
        <v>2000</v>
      </c>
      <c r="C26" s="55">
        <v>5046</v>
      </c>
      <c r="D26" s="55">
        <v>2747</v>
      </c>
      <c r="E26" s="55">
        <v>0</v>
      </c>
      <c r="F26" s="28">
        <v>-1</v>
      </c>
      <c r="G26" s="28">
        <f>E26/B26</f>
        <v>0</v>
      </c>
    </row>
    <row r="27" spans="1:7" ht="14.25">
      <c r="A27" s="42" t="s">
        <v>101</v>
      </c>
      <c r="B27" s="44">
        <v>772</v>
      </c>
      <c r="C27" s="45"/>
      <c r="D27" s="44"/>
      <c r="E27" s="44"/>
      <c r="F27" s="28">
        <v>0</v>
      </c>
      <c r="G27" s="28">
        <f>E27/B27</f>
        <v>0</v>
      </c>
    </row>
    <row r="28" spans="1:7" ht="15" thickBot="1">
      <c r="A28" s="54" t="s">
        <v>102</v>
      </c>
      <c r="B28" s="88">
        <f>SUM(B26:B27)</f>
        <v>2772</v>
      </c>
      <c r="C28" s="88">
        <f>SUM(C26:C27)</f>
        <v>5046</v>
      </c>
      <c r="D28" s="89">
        <v>2747</v>
      </c>
      <c r="E28" s="88">
        <f>SUM(E26:E27)</f>
        <v>0</v>
      </c>
      <c r="F28" s="61">
        <f>E28/C28</f>
        <v>0</v>
      </c>
      <c r="G28" s="61">
        <f>E28/B28</f>
        <v>0</v>
      </c>
    </row>
    <row r="29" spans="1:7" ht="15" thickTop="1">
      <c r="A29" s="33" t="s">
        <v>82</v>
      </c>
      <c r="B29" s="53">
        <v>1000</v>
      </c>
      <c r="C29" s="53">
        <v>40</v>
      </c>
      <c r="D29" s="53">
        <v>0</v>
      </c>
      <c r="E29" s="53">
        <v>0</v>
      </c>
      <c r="F29" s="28">
        <v>0</v>
      </c>
      <c r="G29" s="28">
        <v>0</v>
      </c>
    </row>
    <row r="30" spans="1:7" ht="14.25">
      <c r="A30" s="26" t="s">
        <v>81</v>
      </c>
      <c r="B30" s="44">
        <v>3382</v>
      </c>
      <c r="C30" s="44">
        <v>385</v>
      </c>
      <c r="D30" s="44">
        <v>819</v>
      </c>
      <c r="E30" s="44">
        <v>3995.8</v>
      </c>
      <c r="F30" s="28">
        <v>0</v>
      </c>
      <c r="G30" s="28">
        <v>0</v>
      </c>
    </row>
    <row r="31" spans="1:7" ht="15" thickBot="1">
      <c r="A31" s="54" t="s">
        <v>8</v>
      </c>
      <c r="B31" s="88">
        <f>SUM(B29:B30)</f>
        <v>4382</v>
      </c>
      <c r="C31" s="88">
        <f>SUM(C29:C30)</f>
        <v>425</v>
      </c>
      <c r="D31" s="89">
        <v>819</v>
      </c>
      <c r="E31" s="88">
        <f>SUM(E29:E30)</f>
        <v>3995.8</v>
      </c>
      <c r="F31" s="30">
        <v>0</v>
      </c>
      <c r="G31" s="30">
        <f>E31/B31</f>
        <v>0.9118667275216796</v>
      </c>
    </row>
    <row r="32" spans="1:7" ht="15" thickTop="1">
      <c r="A32" s="33" t="s">
        <v>84</v>
      </c>
      <c r="B32" s="90"/>
      <c r="C32" s="90"/>
      <c r="D32" s="53"/>
      <c r="E32" s="53"/>
      <c r="F32" s="29" t="e">
        <f>E32/C32</f>
        <v>#DIV/0!</v>
      </c>
      <c r="G32" s="29" t="e">
        <f>E32/B32</f>
        <v>#DIV/0!</v>
      </c>
    </row>
    <row r="33" spans="1:7" ht="16.5" customHeight="1">
      <c r="A33" s="26" t="s">
        <v>83</v>
      </c>
      <c r="B33" s="44">
        <v>12000</v>
      </c>
      <c r="C33" s="44">
        <v>25778</v>
      </c>
      <c r="D33" s="44">
        <v>16887</v>
      </c>
      <c r="E33" s="44">
        <v>12730</v>
      </c>
      <c r="F33" s="29">
        <f>E33/C33</f>
        <v>0.49383194972457134</v>
      </c>
      <c r="G33" s="29">
        <f>E33/B33</f>
        <v>1.0608333333333333</v>
      </c>
    </row>
    <row r="34" spans="1:7" ht="16.5" customHeight="1" thickBot="1">
      <c r="A34" s="58" t="s">
        <v>103</v>
      </c>
      <c r="B34" s="88">
        <f>SUM(B32:B33)</f>
        <v>12000</v>
      </c>
      <c r="C34" s="88">
        <f>SUM(C32:C33)</f>
        <v>25778</v>
      </c>
      <c r="D34" s="89">
        <v>16887</v>
      </c>
      <c r="E34" s="88">
        <f>SUM(E32:E33)</f>
        <v>12730</v>
      </c>
      <c r="F34" s="30">
        <f>E34/C34</f>
        <v>0.49383194972457134</v>
      </c>
      <c r="G34" s="30">
        <f>E34/B34</f>
        <v>1.0608333333333333</v>
      </c>
    </row>
    <row r="35" spans="1:10" ht="16.5" customHeight="1" thickTop="1">
      <c r="A35" s="33" t="s">
        <v>85</v>
      </c>
      <c r="B35" s="53">
        <v>10000</v>
      </c>
      <c r="C35" s="55">
        <v>102305.34</v>
      </c>
      <c r="D35" s="53">
        <v>32674.26</v>
      </c>
      <c r="E35" s="53">
        <v>13737.16</v>
      </c>
      <c r="F35" s="28">
        <f>E35/C35</f>
        <v>0.13427607982144432</v>
      </c>
      <c r="G35" s="28">
        <f>E35/B35</f>
        <v>1.373716</v>
      </c>
      <c r="J35" s="34"/>
    </row>
    <row r="36" spans="1:7" ht="16.5" customHeight="1">
      <c r="A36" s="26" t="s">
        <v>86</v>
      </c>
      <c r="B36" s="47">
        <v>9000</v>
      </c>
      <c r="C36" s="45">
        <v>5155.9</v>
      </c>
      <c r="D36" s="44">
        <v>2117.7</v>
      </c>
      <c r="E36" s="44">
        <v>10</v>
      </c>
      <c r="F36" s="29">
        <f aca="true" t="shared" si="4" ref="F36:F47">E36/C36</f>
        <v>0.0019395255920401872</v>
      </c>
      <c r="G36" s="29">
        <f aca="true" t="shared" si="5" ref="G36:G47">E36/B36</f>
        <v>0.0011111111111111111</v>
      </c>
    </row>
    <row r="37" spans="1:7" ht="16.5" customHeight="1">
      <c r="A37" s="26" t="s">
        <v>87</v>
      </c>
      <c r="B37" s="47">
        <v>2000</v>
      </c>
      <c r="C37" s="45">
        <v>2382.8</v>
      </c>
      <c r="D37" s="44">
        <v>2014.62</v>
      </c>
      <c r="E37" s="44">
        <v>1340.05</v>
      </c>
      <c r="F37" s="29">
        <f t="shared" si="4"/>
        <v>0.5623845895585026</v>
      </c>
      <c r="G37" s="29">
        <f t="shared" si="5"/>
        <v>0.670025</v>
      </c>
    </row>
    <row r="38" spans="1:7" ht="16.5" customHeight="1">
      <c r="A38" s="26" t="s">
        <v>88</v>
      </c>
      <c r="B38" s="47">
        <v>3000</v>
      </c>
      <c r="C38" s="45">
        <v>224</v>
      </c>
      <c r="D38" s="44"/>
      <c r="E38" s="44">
        <v>10</v>
      </c>
      <c r="F38" s="29">
        <f t="shared" si="4"/>
        <v>0.044642857142857144</v>
      </c>
      <c r="G38" s="29">
        <f t="shared" si="5"/>
        <v>0.0033333333333333335</v>
      </c>
    </row>
    <row r="39" spans="1:11" ht="16.5" customHeight="1">
      <c r="A39" s="14" t="s">
        <v>104</v>
      </c>
      <c r="B39" s="47">
        <v>1000</v>
      </c>
      <c r="C39" s="45"/>
      <c r="D39" s="44"/>
      <c r="E39" s="44"/>
      <c r="F39" s="29" t="e">
        <f t="shared" si="4"/>
        <v>#DIV/0!</v>
      </c>
      <c r="G39" s="29">
        <f t="shared" si="5"/>
        <v>0</v>
      </c>
      <c r="K39" s="32"/>
    </row>
    <row r="40" spans="1:11" ht="16.5" customHeight="1" thickBot="1">
      <c r="A40" s="60" t="s">
        <v>7</v>
      </c>
      <c r="B40" s="86">
        <f>SUM(B35:B39)</f>
        <v>25000</v>
      </c>
      <c r="C40" s="86">
        <f>SUM(C35:C39)</f>
        <v>110068.04</v>
      </c>
      <c r="D40" s="87">
        <v>36806.58</v>
      </c>
      <c r="E40" s="86">
        <f>SUM(E35:E39)</f>
        <v>15097.21</v>
      </c>
      <c r="F40" s="61">
        <f t="shared" si="4"/>
        <v>0.1371625223816105</v>
      </c>
      <c r="G40" s="61">
        <f t="shared" si="5"/>
        <v>0.6038884</v>
      </c>
      <c r="K40" s="32"/>
    </row>
    <row r="41" spans="1:11" ht="16.5" customHeight="1" thickTop="1">
      <c r="A41" s="59" t="s">
        <v>105</v>
      </c>
      <c r="B41" s="85">
        <v>5000</v>
      </c>
      <c r="C41" s="85">
        <v>9374.8</v>
      </c>
      <c r="D41" s="85">
        <v>7745.6</v>
      </c>
      <c r="E41" s="85">
        <v>5540.7</v>
      </c>
      <c r="F41" s="62">
        <f aca="true" t="shared" si="6" ref="F41:F46">E41/C41</f>
        <v>0.5910206084396468</v>
      </c>
      <c r="G41" s="62">
        <f aca="true" t="shared" si="7" ref="G41:G46">E41/B41</f>
        <v>1.10814</v>
      </c>
      <c r="K41" s="32"/>
    </row>
    <row r="42" spans="1:11" ht="16.5" customHeight="1">
      <c r="A42" s="43" t="s">
        <v>106</v>
      </c>
      <c r="B42" s="48">
        <v>1000</v>
      </c>
      <c r="C42" s="48">
        <v>1105</v>
      </c>
      <c r="D42" s="48">
        <v>1326</v>
      </c>
      <c r="E42" s="48">
        <v>1255</v>
      </c>
      <c r="F42" s="63">
        <f t="shared" si="6"/>
        <v>1.1357466063348416</v>
      </c>
      <c r="G42" s="63">
        <f t="shared" si="7"/>
        <v>1.255</v>
      </c>
      <c r="K42" s="32"/>
    </row>
    <row r="43" spans="1:11" ht="16.5" customHeight="1">
      <c r="A43" s="43" t="s">
        <v>107</v>
      </c>
      <c r="B43" s="48">
        <v>21000</v>
      </c>
      <c r="C43" s="48">
        <v>24160.5</v>
      </c>
      <c r="D43" s="48">
        <v>17984.5</v>
      </c>
      <c r="E43" s="48">
        <v>12290.5</v>
      </c>
      <c r="F43" s="63">
        <f t="shared" si="6"/>
        <v>0.5087022205666274</v>
      </c>
      <c r="G43" s="63">
        <f t="shared" si="7"/>
        <v>0.5852619047619048</v>
      </c>
      <c r="K43" s="32"/>
    </row>
    <row r="44" spans="1:11" ht="16.5" customHeight="1">
      <c r="A44" s="52" t="s">
        <v>111</v>
      </c>
      <c r="B44" s="77"/>
      <c r="C44" s="78"/>
      <c r="D44" s="79">
        <v>1326.78</v>
      </c>
      <c r="E44" s="79">
        <v>8101.74</v>
      </c>
      <c r="F44" s="29" t="e">
        <f t="shared" si="6"/>
        <v>#DIV/0!</v>
      </c>
      <c r="G44" s="29" t="e">
        <f t="shared" si="7"/>
        <v>#DIV/0!</v>
      </c>
      <c r="K44" s="32"/>
    </row>
    <row r="45" spans="1:11" ht="16.5" customHeight="1">
      <c r="A45" s="51" t="s">
        <v>108</v>
      </c>
      <c r="B45" s="49"/>
      <c r="C45" s="50"/>
      <c r="D45" s="40"/>
      <c r="E45" s="41"/>
      <c r="F45" s="29" t="e">
        <f t="shared" si="6"/>
        <v>#DIV/0!</v>
      </c>
      <c r="G45" s="29" t="e">
        <f t="shared" si="7"/>
        <v>#DIV/0!</v>
      </c>
      <c r="K45" s="32"/>
    </row>
    <row r="46" spans="1:11" ht="16.5" customHeight="1">
      <c r="A46" s="51" t="s">
        <v>109</v>
      </c>
      <c r="B46" s="23"/>
      <c r="C46" s="35"/>
      <c r="D46" s="35"/>
      <c r="E46" s="36"/>
      <c r="F46" s="29" t="e">
        <f t="shared" si="6"/>
        <v>#DIV/0!</v>
      </c>
      <c r="G46" s="29" t="e">
        <f t="shared" si="7"/>
        <v>#DIV/0!</v>
      </c>
      <c r="K46" s="32"/>
    </row>
    <row r="47" spans="1:11" ht="16.5" customHeight="1">
      <c r="A47" s="51" t="s">
        <v>110</v>
      </c>
      <c r="B47" s="24"/>
      <c r="C47" s="24"/>
      <c r="D47" s="24"/>
      <c r="E47" s="24"/>
      <c r="F47" s="29" t="e">
        <f t="shared" si="4"/>
        <v>#DIV/0!</v>
      </c>
      <c r="G47" s="29" t="e">
        <f t="shared" si="5"/>
        <v>#DIV/0!</v>
      </c>
      <c r="K47" s="32"/>
    </row>
    <row r="48" spans="1:7" ht="16.5" customHeight="1" thickBot="1">
      <c r="A48" s="39"/>
      <c r="B48" s="64">
        <f>B10+B15+B19+B25+B28+B31+B34+B40+B41+B42+B43+B44+B45+B46+B47</f>
        <v>276273</v>
      </c>
      <c r="C48" s="64">
        <f>C10+C15+C19+C25+C28+C31+C34+C40+C41+C42+C43+C44+C45+C46+C47</f>
        <v>466926.41</v>
      </c>
      <c r="D48" s="64">
        <f>D10+D15+D19+D25+D28+D31+D34+D40+D41+D42+D43+D44+D45+D46+D47</f>
        <v>275871.43000000005</v>
      </c>
      <c r="E48" s="64">
        <f>E10+E15+E19+E25+E28+E31+E34+E40+E41+E42+E43+E44+E45+E46+E47</f>
        <v>281450.06999999995</v>
      </c>
      <c r="F48" s="30">
        <f>E48/C48</f>
        <v>0.6027717943819026</v>
      </c>
      <c r="G48" s="30">
        <f>E48/B48</f>
        <v>1.0187389647196792</v>
      </c>
    </row>
    <row r="49" spans="1:7" ht="18" customHeight="1" thickTop="1">
      <c r="A49" s="5"/>
      <c r="B49" s="6"/>
      <c r="C49" s="7"/>
      <c r="D49" s="7"/>
      <c r="F49" s="83" t="s">
        <v>35</v>
      </c>
      <c r="G49" s="83"/>
    </row>
  </sheetData>
  <sheetProtection/>
  <mergeCells count="2">
    <mergeCell ref="F49:G49"/>
    <mergeCell ref="A2:F2"/>
  </mergeCells>
  <printOptions/>
  <pageMargins left="0" right="0" top="0" bottom="0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2021-12-17T08:17:45Z</cp:lastPrinted>
  <dcterms:created xsi:type="dcterms:W3CDTF">2019-03-07T12:32:34Z</dcterms:created>
  <dcterms:modified xsi:type="dcterms:W3CDTF">2023-02-23T12:31:24Z</dcterms:modified>
  <cp:category/>
  <cp:version/>
  <cp:contentType/>
  <cp:contentStatus/>
</cp:coreProperties>
</file>