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975" windowWidth="15480" windowHeight="4560" tabRatio="859" activeTab="2"/>
  </bookViews>
  <sheets>
    <sheet name="Bilanci agregat" sheetId="1" r:id="rId1"/>
    <sheet name="Totali i të hyrave" sheetId="2" r:id="rId2"/>
    <sheet name="Ndarjet buxhetore vjetore" sheetId="3" r:id="rId3"/>
    <sheet name="Total i shpenzimeve" sheetId="4" r:id="rId4"/>
    <sheet name="Plani i projekteve kapitale" sheetId="5" r:id="rId5"/>
    <sheet name="Financimi i projekteve kapitale" sheetId="6" r:id="rId6"/>
    <sheet name="Parimet" sheetId="7" r:id="rId7"/>
  </sheets>
  <definedNames>
    <definedName name="_xlnm.Print_Titles" localSheetId="5">'Financimi i projekteve kapitale'!$1:$5</definedName>
    <definedName name="_xlnm.Print_Titles" localSheetId="2">'Ndarjet buxhetore vjetore'!$3:$6</definedName>
    <definedName name="_xlnm.Print_Titles" localSheetId="4">'Plani i projekteve kapitale'!$1:$4</definedName>
  </definedNames>
  <calcPr fullCalcOnLoad="1"/>
</workbook>
</file>

<file path=xl/sharedStrings.xml><?xml version="1.0" encoding="utf-8"?>
<sst xmlns="http://schemas.openxmlformats.org/spreadsheetml/2006/main" count="1063" uniqueCount="327">
  <si>
    <t>Program</t>
  </si>
  <si>
    <t>[ccc1]</t>
  </si>
  <si>
    <t>[ccc2]</t>
  </si>
  <si>
    <t>[ccc3]</t>
  </si>
  <si>
    <t>a</t>
  </si>
  <si>
    <t>b</t>
  </si>
  <si>
    <t>c</t>
  </si>
  <si>
    <t>d</t>
  </si>
  <si>
    <t>e</t>
  </si>
  <si>
    <t>f</t>
  </si>
  <si>
    <t>2.1.1</t>
  </si>
  <si>
    <t>2.1.2</t>
  </si>
  <si>
    <t>2.1.3</t>
  </si>
  <si>
    <t>2.1.4</t>
  </si>
  <si>
    <t>4.2.1</t>
  </si>
  <si>
    <t>4.2.2</t>
  </si>
  <si>
    <t>1.1.1</t>
  </si>
  <si>
    <t>1.1.2</t>
  </si>
  <si>
    <t>1.1.3</t>
  </si>
  <si>
    <t>1.1.4</t>
  </si>
  <si>
    <t>1.1.5</t>
  </si>
  <si>
    <t>1.1.6</t>
  </si>
  <si>
    <t>1.10</t>
  </si>
  <si>
    <t>1.13.1</t>
  </si>
  <si>
    <t>1.13.2</t>
  </si>
  <si>
    <t>1.13.3</t>
  </si>
  <si>
    <t>1.13.4</t>
  </si>
  <si>
    <t>1.16.1</t>
  </si>
  <si>
    <t>1.16.2</t>
  </si>
  <si>
    <t>1.16.3</t>
  </si>
  <si>
    <t>1.16.4</t>
  </si>
  <si>
    <t>1.16.5</t>
  </si>
  <si>
    <t>1.3.1</t>
  </si>
  <si>
    <t>1.3.2</t>
  </si>
  <si>
    <t>1.3.3.</t>
  </si>
  <si>
    <t>1.3.4</t>
  </si>
  <si>
    <t>1.3.5</t>
  </si>
  <si>
    <t>1.3.6</t>
  </si>
  <si>
    <t>1.3.7</t>
  </si>
  <si>
    <t>1.6.1</t>
  </si>
  <si>
    <t>1.6.2</t>
  </si>
  <si>
    <t>1.7.1</t>
  </si>
  <si>
    <t>1.7.2</t>
  </si>
  <si>
    <t>1.7.3</t>
  </si>
  <si>
    <t>1.7.4</t>
  </si>
  <si>
    <t>1.7.5</t>
  </si>
  <si>
    <t>1.7.6</t>
  </si>
  <si>
    <t>1.7.7</t>
  </si>
  <si>
    <t>1.9.1</t>
  </si>
  <si>
    <t>1.9.2</t>
  </si>
  <si>
    <t>1.9.3</t>
  </si>
  <si>
    <t>1.10.1</t>
  </si>
  <si>
    <t>1.10.2</t>
  </si>
  <si>
    <t>1.10.3</t>
  </si>
  <si>
    <t>1.11.1</t>
  </si>
  <si>
    <t>1.11.2</t>
  </si>
  <si>
    <t>1.11.3</t>
  </si>
  <si>
    <t>1.14.1</t>
  </si>
  <si>
    <t>1.14.2</t>
  </si>
  <si>
    <t>1.15.1</t>
  </si>
  <si>
    <t>1.15.2</t>
  </si>
  <si>
    <t>1.15.3</t>
  </si>
  <si>
    <t>1.15.4</t>
  </si>
  <si>
    <t>1.17.1</t>
  </si>
  <si>
    <t>1.17.2</t>
  </si>
  <si>
    <t>1.17.3</t>
  </si>
  <si>
    <t>1.18.1</t>
  </si>
  <si>
    <t>1.18.2</t>
  </si>
  <si>
    <t>1.18.3</t>
  </si>
  <si>
    <t>1.18.5</t>
  </si>
  <si>
    <t>1.18.4</t>
  </si>
  <si>
    <t>g</t>
  </si>
  <si>
    <t>h</t>
  </si>
  <si>
    <t>i</t>
  </si>
  <si>
    <t>j</t>
  </si>
  <si>
    <t>k</t>
  </si>
  <si>
    <t>1.2.1</t>
  </si>
  <si>
    <t>1.2.2</t>
  </si>
  <si>
    <t>l</t>
  </si>
  <si>
    <t>m</t>
  </si>
  <si>
    <t>n</t>
  </si>
  <si>
    <t>o</t>
  </si>
  <si>
    <t xml:space="preserve">e </t>
  </si>
  <si>
    <t xml:space="preserve">b </t>
  </si>
  <si>
    <t>1.2.3</t>
  </si>
  <si>
    <t>1.2.4</t>
  </si>
  <si>
    <t>Nr.</t>
  </si>
  <si>
    <t>Përshkrimi</t>
  </si>
  <si>
    <t>2010 Plani</t>
  </si>
  <si>
    <t>2011 Vlerësimi</t>
  </si>
  <si>
    <t>2012 Vlerësimi</t>
  </si>
  <si>
    <t>TË HYRAT KOMUNALE TOTALE</t>
  </si>
  <si>
    <t>Grantet qeveritare</t>
  </si>
  <si>
    <t>Të hyrat vetanake</t>
  </si>
  <si>
    <t>SHPENZIMET KOMUNALE TOTALE</t>
  </si>
  <si>
    <t>Shpenzimet rrjedhëse</t>
  </si>
  <si>
    <t>Pagat dhe mëditjet</t>
  </si>
  <si>
    <t xml:space="preserve">Mallrat dhe Shërbimet </t>
  </si>
  <si>
    <t>Shpenzimet komunale</t>
  </si>
  <si>
    <t>Subvencionet</t>
  </si>
  <si>
    <t>Shpenzimet kapitale</t>
  </si>
  <si>
    <t>BILANCI I BUXHETIT</t>
  </si>
  <si>
    <t>FINANCIMI</t>
  </si>
  <si>
    <t xml:space="preserve">Financimi i jashtëm </t>
  </si>
  <si>
    <t>Ndryshimi në fitimet e mbajtura (HVK)</t>
  </si>
  <si>
    <t>Të tjera</t>
  </si>
  <si>
    <t>Tabela 2: Plani Afatmesëm i të hyrave totale të buxhetit komunal</t>
  </si>
  <si>
    <t>TË HYRAT VETANAKE</t>
  </si>
  <si>
    <t xml:space="preserve">Tatimi në pronë </t>
  </si>
  <si>
    <t xml:space="preserve">Taksat komunale </t>
  </si>
  <si>
    <t>Licencat dhe lejet</t>
  </si>
  <si>
    <t>Certifikatat dhe dokumentet zyrtare</t>
  </si>
  <si>
    <t>Taksat e pajisjeve motorike</t>
  </si>
  <si>
    <t>Lejet për ndërtesa</t>
  </si>
  <si>
    <t>Taksat tjera komunale</t>
  </si>
  <si>
    <t>Ngarkesat komunale</t>
  </si>
  <si>
    <t xml:space="preserve">Ngarkesat regullatore </t>
  </si>
  <si>
    <t>Të hyrat nga qiraja</t>
  </si>
  <si>
    <t>Bashkë-pagesat për arsim</t>
  </si>
  <si>
    <t xml:space="preserve">Bashkë-pagesat për shëndetësi </t>
  </si>
  <si>
    <t>Ngarkesat tjera komunale</t>
  </si>
  <si>
    <t>Të hyrat tjera</t>
  </si>
  <si>
    <t>Shitja e aseteve</t>
  </si>
  <si>
    <t>Grantet dhe donacionet</t>
  </si>
  <si>
    <t>Vendore</t>
  </si>
  <si>
    <t>Të huaja</t>
  </si>
  <si>
    <t>TRANSFERET QEVERITARE</t>
  </si>
  <si>
    <t xml:space="preserve">Granti i përgjithshëm </t>
  </si>
  <si>
    <t xml:space="preserve">Grantet dhe transferet tjera </t>
  </si>
  <si>
    <t>Nën-program</t>
  </si>
  <si>
    <t>SHPENZIMET TOTALE KOMUNALE</t>
  </si>
  <si>
    <t>Financimi i jashtëm</t>
  </si>
  <si>
    <t>Zyra e Kryetarit</t>
  </si>
  <si>
    <t xml:space="preserve">Auditimi I brendshëm </t>
  </si>
  <si>
    <t xml:space="preserve">Zyra e Kuvendit Komunal </t>
  </si>
  <si>
    <t>Administrata dhe personeli</t>
  </si>
  <si>
    <t>Administrata</t>
  </si>
  <si>
    <t>Burimet njerëzore</t>
  </si>
  <si>
    <t xml:space="preserve">Çështjet ligjore </t>
  </si>
  <si>
    <t xml:space="preserve">Regjistrimi civil </t>
  </si>
  <si>
    <t>Komunikimi</t>
  </si>
  <si>
    <t xml:space="preserve">Çështjet gjinore </t>
  </si>
  <si>
    <t xml:space="preserve">Integrimet Evropiane </t>
  </si>
  <si>
    <t xml:space="preserve">Inspektimet </t>
  </si>
  <si>
    <t>Prokurimi</t>
  </si>
  <si>
    <t>Buxheti dhe financat</t>
  </si>
  <si>
    <t xml:space="preserve">Buxhetimi </t>
  </si>
  <si>
    <t xml:space="preserve">Administrimi dhe mbledhja e tatimit në pronë </t>
  </si>
  <si>
    <t>Shërbimet publike, mbrojtja civile, emergjenca</t>
  </si>
  <si>
    <t xml:space="preserve">Infrastruktura rrugore </t>
  </si>
  <si>
    <t>Menaxhimi i mbeturinave</t>
  </si>
  <si>
    <t>Menaxhimi I ujit</t>
  </si>
  <si>
    <t xml:space="preserve">Ngrohja qendrore </t>
  </si>
  <si>
    <t xml:space="preserve">Infrastruktura publike </t>
  </si>
  <si>
    <t>Zjarrëfikësit dhe inspektimet</t>
  </si>
  <si>
    <t xml:space="preserve">Menaxhimi I katastrofave natyrore </t>
  </si>
  <si>
    <t xml:space="preserve">Zyra e komuniteteve </t>
  </si>
  <si>
    <t>Bujqësia, Pylltaria dhe Zhvillimi rural</t>
  </si>
  <si>
    <t>Zhvillimi dhe inspektimi bujqësor</t>
  </si>
  <si>
    <t xml:space="preserve">Pylltaria dhe inspeksioni </t>
  </si>
  <si>
    <t>Zhvillimi ekonomik</t>
  </si>
  <si>
    <t xml:space="preserve">Planifikimi I zhvillimit ekonomik </t>
  </si>
  <si>
    <t xml:space="preserve">Turizmi </t>
  </si>
  <si>
    <t xml:space="preserve">Licencimi </t>
  </si>
  <si>
    <t>Kadastra dhe gjeodezia</t>
  </si>
  <si>
    <t xml:space="preserve">Shërbimet kadastrale </t>
  </si>
  <si>
    <t xml:space="preserve">Shërbimet e gjeodezisë </t>
  </si>
  <si>
    <t>Planifikimi urban dhe mjedisi</t>
  </si>
  <si>
    <t xml:space="preserve">Planifikimi urban dhe inspeksioni </t>
  </si>
  <si>
    <t xml:space="preserve">Planifikimi mjedisor dhe inspeksioni </t>
  </si>
  <si>
    <t xml:space="preserve">Shëndetësia dhe mirëqenia sociale </t>
  </si>
  <si>
    <t xml:space="preserve">Administrata </t>
  </si>
  <si>
    <t>Shërbimet e shëndetësisë primare</t>
  </si>
  <si>
    <t>Shërbimet sociale</t>
  </si>
  <si>
    <t xml:space="preserve">Pagesat për performancë në shërbimet shëndetësore </t>
  </si>
  <si>
    <t>Kultura, rinia dhe sportet</t>
  </si>
  <si>
    <t xml:space="preserve">Shërbimet kulturore </t>
  </si>
  <si>
    <t xml:space="preserve">Përkrahja e rinisë </t>
  </si>
  <si>
    <t xml:space="preserve">Sporti dhe rekreacioni </t>
  </si>
  <si>
    <t xml:space="preserve">Arsimi dhe shkenca </t>
  </si>
  <si>
    <t xml:space="preserve">Arsimi parashkollor dhe qerdhet </t>
  </si>
  <si>
    <t>Arsimi fillor</t>
  </si>
  <si>
    <t xml:space="preserve">Arsimi I mesëm </t>
  </si>
  <si>
    <t>Inspektoriati arsimor</t>
  </si>
  <si>
    <t>N3.</t>
  </si>
  <si>
    <t xml:space="preserve">Shpenzimet rrjedhëse </t>
  </si>
  <si>
    <t xml:space="preserve">Inspektorati </t>
  </si>
  <si>
    <t>Inspektorati shëndetësor dhe sanitar</t>
  </si>
  <si>
    <t>Tabela 5: Plani afatmesëm komunal për investimet kapitale  2010-2012</t>
  </si>
  <si>
    <t>Rezultatet</t>
  </si>
  <si>
    <t>Viti i fillimit</t>
  </si>
  <si>
    <t>Viti i përfundimit</t>
  </si>
  <si>
    <t>Kostoja totale</t>
  </si>
  <si>
    <t>Vlerësimet deri më 31 dhjetor, vlerësimi i vitit 2009</t>
  </si>
  <si>
    <t>Shpenzimet totale 2010-2012</t>
  </si>
  <si>
    <t>Shpenzimet e nevojshme pas vitit 2012</t>
  </si>
  <si>
    <t>Nën-Program</t>
  </si>
  <si>
    <t>Kodi i Projektit</t>
  </si>
  <si>
    <t>Programi/përshkrimi</t>
  </si>
  <si>
    <t>[titulli i projektit]</t>
  </si>
  <si>
    <t xml:space="preserve">Bujqësia </t>
  </si>
  <si>
    <t>Transferet qeveritare</t>
  </si>
  <si>
    <t>Kodi i projektit</t>
  </si>
  <si>
    <t>Programi/pë[rshkrimi</t>
  </si>
  <si>
    <t>SHPENZIMET KAPITALE TOTALE</t>
  </si>
  <si>
    <t>Tabela</t>
  </si>
  <si>
    <t>Të dhënat e kërkuara</t>
  </si>
  <si>
    <t>Të dhënat e populluara</t>
  </si>
  <si>
    <t>Kufizimet</t>
  </si>
  <si>
    <t>Tabela 5</t>
  </si>
  <si>
    <t>Struktura e projekteve sipas programeve individuale</t>
  </si>
  <si>
    <t>Struktura e financimit të projekteve, përfshirë koston totale dhe pagesat vjetore</t>
  </si>
  <si>
    <t>Tabela 6</t>
  </si>
  <si>
    <t>Tabela 3</t>
  </si>
  <si>
    <t>Tabela 4</t>
  </si>
  <si>
    <t>Tabela 2</t>
  </si>
  <si>
    <t>Tabela 1</t>
  </si>
  <si>
    <t>Struktura e financimit të projekteve në vitin 2010 sipas burimit të financimit</t>
  </si>
  <si>
    <t xml:space="preserve">Struktura e hollësishme e shpenzimeve rrjedhëse dhe e stafit për secilin program (dhe/apo nën-program) </t>
  </si>
  <si>
    <t>Struktura 2011-2012 e shpenzimeve rrjedhëse për secilin program</t>
  </si>
  <si>
    <t xml:space="preserve">Projeksioni i HVK </t>
  </si>
  <si>
    <t>Financimi nga Grantet</t>
  </si>
  <si>
    <t>Kostoja totale e projektit nga Tabela 5, kolona k</t>
  </si>
  <si>
    <t>Gjithsej kapitali për secilin program  (dhe/apo nën-program) nga Tabela 6, kolona i</t>
  </si>
  <si>
    <t>Struktura e financimit kapital për secilin program dhe nën-program nga Tabela 6, kolonat j-l</t>
  </si>
  <si>
    <t>Shumat totale për secilin program</t>
  </si>
  <si>
    <t xml:space="preserve">Shpenzimet rrjedhëse më 2010 për seclin program nga Tabela  3, shuma e kolonave f-i </t>
  </si>
  <si>
    <t>Shpenzimet kapitale 2010-2012 për secilin program nga Tabela 5, kolonat k-m</t>
  </si>
  <si>
    <t>Struktura e financimit buxhetor</t>
  </si>
  <si>
    <t>Gjithsej të hyrat nga Tabela 2</t>
  </si>
  <si>
    <t>Shpenzimet rrjedhëse totale nga Tabela 4</t>
  </si>
  <si>
    <t>Shpenzimet kapitale totale nga Tabela 5</t>
  </si>
  <si>
    <t>Kufiri agregat i stafit</t>
  </si>
  <si>
    <t>Kufiri agregat i buxhetit rrjedhës</t>
  </si>
  <si>
    <t>Kufiri agregat i financimit nga grantet; HVK</t>
  </si>
  <si>
    <t>Kufijtë agregat të shpenzimeve dhe financimit</t>
  </si>
  <si>
    <t>Kufijtë agregat të financimit nga grantet</t>
  </si>
  <si>
    <t>Tabela 6: Financimi vjetor i investimeve kapitale komunale 2010</t>
  </si>
  <si>
    <t>ANNEX: Parimet e të dhënave për popullatën</t>
  </si>
  <si>
    <t>Granti specifik për arsim</t>
  </si>
  <si>
    <t xml:space="preserve">Granti specifik për shëndetësi </t>
  </si>
  <si>
    <t>Tabela 1: Bilanci i të hyrave dhe shpenzimeve komunale</t>
  </si>
  <si>
    <t>Asistenca financiare sipas Ligjit në fuqi</t>
  </si>
  <si>
    <t>Tabela 4: Plani afatmesëm 2010-2012  për totalin e shpenzimeve buxhetore komunale</t>
  </si>
  <si>
    <t>2010 Aktuale</t>
  </si>
  <si>
    <t>2011 Buxheti</t>
  </si>
  <si>
    <t>2012 Plani</t>
  </si>
  <si>
    <t>2013 Vlerësimi</t>
  </si>
  <si>
    <t>2014 Vlerësimi</t>
  </si>
  <si>
    <t>1.2.5</t>
  </si>
  <si>
    <t>Financimi per sherbime sociale</t>
  </si>
  <si>
    <t xml:space="preserve">Shëndetësia sekondare </t>
  </si>
  <si>
    <t xml:space="preserve">Qështjet ligjore </t>
  </si>
  <si>
    <t>Plani 2012, nga i cili:</t>
  </si>
  <si>
    <t>2011 Aktuale</t>
  </si>
  <si>
    <t>2012 Buxheti</t>
  </si>
  <si>
    <t>2013 Plani</t>
  </si>
  <si>
    <t>2015 Vlerësimi</t>
  </si>
  <si>
    <t>Razidencijalne usluge</t>
  </si>
  <si>
    <t>R.B.</t>
  </si>
  <si>
    <t>Pod-program</t>
  </si>
  <si>
    <t>Opis</t>
  </si>
  <si>
    <t>Osoblje</t>
  </si>
  <si>
    <t>Plate I dnevnice</t>
  </si>
  <si>
    <t>Robe I suluge</t>
  </si>
  <si>
    <t>Komunalni troškovi</t>
  </si>
  <si>
    <t>Subvencije i transferi</t>
  </si>
  <si>
    <t>kapitalni troškovi</t>
  </si>
  <si>
    <t>UKUPNO</t>
  </si>
  <si>
    <t>UKUPNI OŠTINSKI TROŠKOVI</t>
  </si>
  <si>
    <t>Vladini grantovi</t>
  </si>
  <si>
    <t>Sopstveni prihodi</t>
  </si>
  <si>
    <t>Spoljno finansiranje</t>
  </si>
  <si>
    <t>Kancelarija predsednika</t>
  </si>
  <si>
    <t>Unutrašnja revizija</t>
  </si>
  <si>
    <t>Kancelarija Skupštine Opštine</t>
  </si>
  <si>
    <t>Administracija i personal</t>
  </si>
  <si>
    <t xml:space="preserve">Administracija </t>
  </si>
  <si>
    <t>Ljudski resursi</t>
  </si>
  <si>
    <t>Pravna pitanja</t>
  </si>
  <si>
    <t>Civilna registracija</t>
  </si>
  <si>
    <t>Komunikacija</t>
  </si>
  <si>
    <t>Rodna pitanja</t>
  </si>
  <si>
    <t>Evropske integracija</t>
  </si>
  <si>
    <t>Inspekcija</t>
  </si>
  <si>
    <t xml:space="preserve">Nabavka </t>
  </si>
  <si>
    <t>Budžet i finansije</t>
  </si>
  <si>
    <t xml:space="preserve">Budžet </t>
  </si>
  <si>
    <t>Administracija i naplata poreza na imovinu</t>
  </si>
  <si>
    <t>Javne službe, civilna odbrana i hitni slučajevi</t>
  </si>
  <si>
    <t>Drumska infrastruktura</t>
  </si>
  <si>
    <t>Upravljanje otpadom</t>
  </si>
  <si>
    <t>Upravljanje vodom</t>
  </si>
  <si>
    <t>Centralno grejanje</t>
  </si>
  <si>
    <t>Javna infrastruktura</t>
  </si>
  <si>
    <t>Upravljanjem prirodnim katastrofama</t>
  </si>
  <si>
    <t>Kancelarija za zajednice</t>
  </si>
  <si>
    <t>Poljoprivreda, Šumarstvo i Ruralni razvoj</t>
  </si>
  <si>
    <t>Poljoprivreda</t>
  </si>
  <si>
    <t>Razvoj i poljoprivredna inspekcija</t>
  </si>
  <si>
    <t>Šumarstvo i inspekcija</t>
  </si>
  <si>
    <t>Ekonomski razvoj</t>
  </si>
  <si>
    <t>Planiranje ekonomskog razvoja</t>
  </si>
  <si>
    <t>Turizam</t>
  </si>
  <si>
    <t>Licenciranje</t>
  </si>
  <si>
    <t>Katastar i geodezija</t>
  </si>
  <si>
    <t>Katastarske usluge</t>
  </si>
  <si>
    <t>Geodetske usluge</t>
  </si>
  <si>
    <t>Urbano planiranje i životna sredina</t>
  </si>
  <si>
    <t>Urbano planiranje i inspekcija</t>
  </si>
  <si>
    <t>Planiranje i ekološka inspekcija</t>
  </si>
  <si>
    <t>Zdravstvo i Socijalne usluge</t>
  </si>
  <si>
    <t>Administracija</t>
  </si>
  <si>
    <t>Primarna Zdravstvena zaštita</t>
  </si>
  <si>
    <t>Socijalna usluga</t>
  </si>
  <si>
    <t>Sekundarne Zdravstvene usluge</t>
  </si>
  <si>
    <t>Kultura, omladina i sport</t>
  </si>
  <si>
    <t>Kulturne usluge</t>
  </si>
  <si>
    <t>Podržavanje omladine</t>
  </si>
  <si>
    <t>Sport i rekreacija</t>
  </si>
  <si>
    <t>Obrazovanje i nauka</t>
  </si>
  <si>
    <t>Predškolsko i vrtić</t>
  </si>
  <si>
    <t>Osnovno obrazovanje</t>
  </si>
  <si>
    <t>Srednje obrazovanje</t>
  </si>
  <si>
    <t>Inspektorat obrazovanja</t>
  </si>
  <si>
    <t>Stambene i Socijalne usluge</t>
  </si>
  <si>
    <t>Tabela 4.1: Plan budžetski raspodela ukupnih opštinskih rashoda za 2020 godinu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</si>
</sst>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000_);_(* \(#,##0.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inden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1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3" fontId="2" fillId="34" borderId="10" xfId="0" applyNumberFormat="1" applyFont="1" applyFill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right"/>
      <protection/>
    </xf>
    <xf numFmtId="3" fontId="2" fillId="35" borderId="10" xfId="0" applyNumberFormat="1" applyFont="1" applyFill="1" applyBorder="1" applyAlignment="1" applyProtection="1">
      <alignment horizontal="right"/>
      <protection locked="0"/>
    </xf>
    <xf numFmtId="3" fontId="2" fillId="35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/>
      <protection locked="0"/>
    </xf>
    <xf numFmtId="3" fontId="2" fillId="35" borderId="10" xfId="0" applyNumberFormat="1" applyFont="1" applyFill="1" applyBorder="1" applyAlignment="1" applyProtection="1">
      <alignment horizontal="right" indent="1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indent="1"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3" fontId="2" fillId="35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2" fillId="34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69" fontId="0" fillId="0" borderId="0" xfId="0" applyNumberFormat="1" applyAlignment="1">
      <alignment/>
    </xf>
    <xf numFmtId="169" fontId="1" fillId="0" borderId="0" xfId="42" applyNumberFormat="1" applyFont="1" applyFill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/>
    </xf>
    <xf numFmtId="169" fontId="7" fillId="34" borderId="10" xfId="42" applyNumberFormat="1" applyFont="1" applyFill="1" applyBorder="1" applyAlignment="1">
      <alignment/>
    </xf>
    <xf numFmtId="43" fontId="7" fillId="34" borderId="10" xfId="42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left" indent="1"/>
      <protection locked="0"/>
    </xf>
    <xf numFmtId="43" fontId="46" fillId="0" borderId="10" xfId="42" applyFont="1" applyBorder="1" applyAlignment="1">
      <alignment/>
    </xf>
    <xf numFmtId="43" fontId="8" fillId="0" borderId="10" xfId="42" applyFont="1" applyBorder="1" applyAlignment="1">
      <alignment/>
    </xf>
    <xf numFmtId="169" fontId="8" fillId="0" borderId="10" xfId="42" applyNumberFormat="1" applyFont="1" applyBorder="1" applyAlignment="1">
      <alignment/>
    </xf>
    <xf numFmtId="0" fontId="46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169" fontId="7" fillId="33" borderId="10" xfId="42" applyNumberFormat="1" applyFont="1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left"/>
      <protection locked="0"/>
    </xf>
    <xf numFmtId="169" fontId="7" fillId="35" borderId="10" xfId="42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49" fontId="46" fillId="33" borderId="10" xfId="0" applyNumberFormat="1" applyFont="1" applyFill="1" applyBorder="1" applyAlignment="1">
      <alignment horizontal="left"/>
    </xf>
    <xf numFmtId="169" fontId="46" fillId="0" borderId="10" xfId="42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3" fontId="7" fillId="33" borderId="10" xfId="42" applyFont="1" applyFill="1" applyBorder="1" applyAlignment="1">
      <alignment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69" fontId="9" fillId="33" borderId="10" xfId="42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7109375" style="0" customWidth="1"/>
    <col min="2" max="2" width="41.28125" style="0" customWidth="1"/>
    <col min="3" max="5" width="12.7109375" style="0" customWidth="1"/>
    <col min="6" max="6" width="14.28125" style="0" customWidth="1"/>
    <col min="7" max="7" width="14.57421875" style="0" customWidth="1"/>
  </cols>
  <sheetData>
    <row r="1" ht="15">
      <c r="B1" s="1" t="s">
        <v>241</v>
      </c>
    </row>
    <row r="3" spans="1:7" ht="15">
      <c r="A3" s="5" t="s">
        <v>86</v>
      </c>
      <c r="B3" s="5" t="s">
        <v>87</v>
      </c>
      <c r="C3" s="5" t="s">
        <v>244</v>
      </c>
      <c r="D3" s="5" t="s">
        <v>245</v>
      </c>
      <c r="E3" s="5" t="s">
        <v>246</v>
      </c>
      <c r="F3" s="5" t="s">
        <v>247</v>
      </c>
      <c r="G3" s="5" t="s">
        <v>248</v>
      </c>
    </row>
    <row r="4" spans="1:7" ht="15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71</v>
      </c>
    </row>
    <row r="5" spans="1:7" ht="15">
      <c r="A5" s="52">
        <v>1</v>
      </c>
      <c r="B5" s="4" t="s">
        <v>91</v>
      </c>
      <c r="C5" s="4">
        <f>SUM(C6:C7)</f>
        <v>4538779</v>
      </c>
      <c r="D5" s="4">
        <f>SUM(D6:D7)</f>
        <v>4538779</v>
      </c>
      <c r="E5" s="4">
        <f>SUM(E6:E7)</f>
        <v>4978470</v>
      </c>
      <c r="F5" s="4">
        <f>SUM(F6:F7)</f>
        <v>5098000</v>
      </c>
      <c r="G5" s="4">
        <f>SUM(G6:G7)</f>
        <v>5175000</v>
      </c>
    </row>
    <row r="6" spans="1:7" ht="15">
      <c r="A6" s="48">
        <v>1.1</v>
      </c>
      <c r="B6" s="2" t="s">
        <v>92</v>
      </c>
      <c r="C6" s="88">
        <v>4138779</v>
      </c>
      <c r="D6" s="88">
        <v>4138779</v>
      </c>
      <c r="E6" s="88">
        <f>1468867+1562103+319729+1090771</f>
        <v>4441470</v>
      </c>
      <c r="F6" s="88">
        <v>4517300</v>
      </c>
      <c r="G6" s="88">
        <v>4572200</v>
      </c>
    </row>
    <row r="7" spans="1:7" ht="15">
      <c r="A7" s="48">
        <v>1.2</v>
      </c>
      <c r="B7" s="2" t="s">
        <v>93</v>
      </c>
      <c r="C7" s="88">
        <v>400000</v>
      </c>
      <c r="D7" s="88">
        <v>400000</v>
      </c>
      <c r="E7" s="88">
        <v>537000</v>
      </c>
      <c r="F7" s="88">
        <v>580700</v>
      </c>
      <c r="G7" s="88">
        <v>602800</v>
      </c>
    </row>
    <row r="8" spans="1:7" ht="15">
      <c r="A8" s="48"/>
      <c r="B8" s="2"/>
      <c r="C8" s="2"/>
      <c r="D8" s="2"/>
      <c r="E8" s="2"/>
      <c r="F8" s="2"/>
      <c r="G8" s="2"/>
    </row>
    <row r="9" spans="1:7" ht="15">
      <c r="A9" s="52">
        <v>2</v>
      </c>
      <c r="B9" s="4" t="s">
        <v>94</v>
      </c>
      <c r="C9" s="4">
        <f>C10+C15</f>
        <v>4538779</v>
      </c>
      <c r="D9" s="4">
        <f>D10+D15</f>
        <v>4538779</v>
      </c>
      <c r="E9" s="4">
        <f>E10+E15</f>
        <v>4978470</v>
      </c>
      <c r="F9" s="4">
        <f>F10+F15</f>
        <v>5098000</v>
      </c>
      <c r="G9" s="4">
        <f>G10+G15</f>
        <v>5175000</v>
      </c>
    </row>
    <row r="10" spans="1:7" ht="15">
      <c r="A10" s="54">
        <v>2.1</v>
      </c>
      <c r="B10" s="7" t="s">
        <v>95</v>
      </c>
      <c r="C10" s="7">
        <f>C11+C12+C13+C14</f>
        <v>3052091</v>
      </c>
      <c r="D10" s="7">
        <f>D11+D12+D13+D14</f>
        <v>3052091</v>
      </c>
      <c r="E10" s="7">
        <f>E11+E12+E13+E14</f>
        <v>3072612</v>
      </c>
      <c r="F10" s="7">
        <f>F11+F12+F13+F14</f>
        <v>3164000</v>
      </c>
      <c r="G10" s="7">
        <f>G11+G12+G13+G14</f>
        <v>3225000</v>
      </c>
    </row>
    <row r="11" spans="1:7" s="23" customFormat="1" ht="12.75">
      <c r="A11" s="49" t="s">
        <v>10</v>
      </c>
      <c r="B11" s="3" t="s">
        <v>96</v>
      </c>
      <c r="C11" s="25">
        <v>2323382</v>
      </c>
      <c r="D11" s="25">
        <v>2323382</v>
      </c>
      <c r="E11" s="25">
        <v>2302941</v>
      </c>
      <c r="F11" s="25">
        <v>2350000</v>
      </c>
      <c r="G11" s="25">
        <v>2380000</v>
      </c>
    </row>
    <row r="12" spans="1:7" s="23" customFormat="1" ht="12.75">
      <c r="A12" s="49" t="s">
        <v>11</v>
      </c>
      <c r="B12" s="3" t="s">
        <v>97</v>
      </c>
      <c r="C12" s="25">
        <v>545289</v>
      </c>
      <c r="D12" s="25">
        <v>545289</v>
      </c>
      <c r="E12" s="25">
        <v>575671</v>
      </c>
      <c r="F12" s="25">
        <v>598000</v>
      </c>
      <c r="G12" s="25">
        <v>610000</v>
      </c>
    </row>
    <row r="13" spans="1:7" s="23" customFormat="1" ht="12.75">
      <c r="A13" s="49" t="s">
        <v>12</v>
      </c>
      <c r="B13" s="3" t="s">
        <v>98</v>
      </c>
      <c r="C13" s="25">
        <v>100300</v>
      </c>
      <c r="D13" s="25">
        <v>100300</v>
      </c>
      <c r="E13" s="25">
        <v>109000</v>
      </c>
      <c r="F13" s="25">
        <v>125000</v>
      </c>
      <c r="G13" s="25">
        <v>135000</v>
      </c>
    </row>
    <row r="14" spans="1:7" s="23" customFormat="1" ht="12.75">
      <c r="A14" s="49" t="s">
        <v>13</v>
      </c>
      <c r="B14" s="3" t="s">
        <v>99</v>
      </c>
      <c r="C14" s="25">
        <v>83120</v>
      </c>
      <c r="D14" s="25">
        <v>83120</v>
      </c>
      <c r="E14" s="25">
        <v>85000</v>
      </c>
      <c r="F14" s="25">
        <v>91000</v>
      </c>
      <c r="G14" s="25">
        <v>100000</v>
      </c>
    </row>
    <row r="15" spans="1:7" s="1" customFormat="1" ht="15">
      <c r="A15" s="54">
        <v>2.2</v>
      </c>
      <c r="B15" s="7" t="s">
        <v>100</v>
      </c>
      <c r="C15" s="7">
        <v>1486688</v>
      </c>
      <c r="D15" s="7">
        <v>1486688</v>
      </c>
      <c r="E15" s="7">
        <v>1905858</v>
      </c>
      <c r="F15" s="7">
        <v>1934000</v>
      </c>
      <c r="G15" s="7">
        <v>1950000</v>
      </c>
    </row>
    <row r="16" spans="1:7" ht="15">
      <c r="A16" s="48"/>
      <c r="B16" s="2"/>
      <c r="C16" s="2"/>
      <c r="D16" s="2"/>
      <c r="E16" s="2"/>
      <c r="F16" s="2"/>
      <c r="G16" s="2"/>
    </row>
    <row r="17" spans="1:7" s="1" customFormat="1" ht="15">
      <c r="A17" s="52">
        <v>3</v>
      </c>
      <c r="B17" s="4" t="s">
        <v>101</v>
      </c>
      <c r="C17" s="4">
        <f>C5-C9</f>
        <v>0</v>
      </c>
      <c r="D17" s="4">
        <f>D5-D9</f>
        <v>0</v>
      </c>
      <c r="E17" s="4">
        <f>E5-E9</f>
        <v>0</v>
      </c>
      <c r="F17" s="4">
        <f>F5-F9</f>
        <v>0</v>
      </c>
      <c r="G17" s="4">
        <f>G5-G9</f>
        <v>0</v>
      </c>
    </row>
    <row r="18" spans="1:7" ht="15">
      <c r="A18" s="48"/>
      <c r="B18" s="2"/>
      <c r="C18" s="2"/>
      <c r="D18" s="2"/>
      <c r="E18" s="2"/>
      <c r="F18" s="2"/>
      <c r="G18" s="2"/>
    </row>
    <row r="19" spans="1:7" s="1" customFormat="1" ht="15">
      <c r="A19" s="52">
        <v>4</v>
      </c>
      <c r="B19" s="4" t="s">
        <v>102</v>
      </c>
      <c r="C19" s="4">
        <f>-C17</f>
        <v>0</v>
      </c>
      <c r="D19" s="4">
        <f>-D17</f>
        <v>0</v>
      </c>
      <c r="E19" s="4">
        <f>-E17</f>
        <v>0</v>
      </c>
      <c r="F19" s="4">
        <f>-F17</f>
        <v>0</v>
      </c>
      <c r="G19" s="4">
        <f>-G17</f>
        <v>0</v>
      </c>
    </row>
    <row r="20" spans="1:7" ht="15">
      <c r="A20" s="48">
        <v>4.1</v>
      </c>
      <c r="B20" s="2" t="s">
        <v>104</v>
      </c>
      <c r="C20" s="2"/>
      <c r="D20" s="2"/>
      <c r="E20" s="2"/>
      <c r="F20" s="2"/>
      <c r="G20" s="2"/>
    </row>
    <row r="21" spans="1:7" ht="15">
      <c r="A21" s="48">
        <v>4.2</v>
      </c>
      <c r="B21" s="2" t="s">
        <v>103</v>
      </c>
      <c r="C21" s="2"/>
      <c r="D21" s="2"/>
      <c r="E21" s="2"/>
      <c r="F21" s="2"/>
      <c r="G21" s="2"/>
    </row>
    <row r="22" spans="1:7" ht="15">
      <c r="A22" s="48" t="s">
        <v>14</v>
      </c>
      <c r="B22" s="3" t="s">
        <v>242</v>
      </c>
      <c r="C22" s="2"/>
      <c r="D22" s="2"/>
      <c r="E22" s="2"/>
      <c r="F22" s="2"/>
      <c r="G22" s="2"/>
    </row>
    <row r="23" spans="1:7" ht="15">
      <c r="A23" s="2" t="s">
        <v>15</v>
      </c>
      <c r="B23" s="50" t="s">
        <v>105</v>
      </c>
      <c r="C23" s="2"/>
      <c r="D23" s="2"/>
      <c r="E23" s="2"/>
      <c r="F23" s="2"/>
      <c r="G23" s="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8515625" style="0" customWidth="1"/>
    <col min="2" max="2" width="36.421875" style="0" customWidth="1"/>
    <col min="3" max="5" width="12.7109375" style="0" customWidth="1"/>
    <col min="6" max="6" width="13.8515625" style="0" customWidth="1"/>
    <col min="7" max="7" width="14.7109375" style="0" customWidth="1"/>
  </cols>
  <sheetData>
    <row r="1" ht="15">
      <c r="B1" s="1" t="s">
        <v>106</v>
      </c>
    </row>
    <row r="3" spans="1:7" ht="15">
      <c r="A3" s="61" t="s">
        <v>86</v>
      </c>
      <c r="B3" s="12" t="s">
        <v>87</v>
      </c>
      <c r="C3" s="5" t="s">
        <v>254</v>
      </c>
      <c r="D3" s="5" t="s">
        <v>255</v>
      </c>
      <c r="E3" s="5" t="s">
        <v>256</v>
      </c>
      <c r="F3" s="5" t="s">
        <v>248</v>
      </c>
      <c r="G3" s="5" t="s">
        <v>257</v>
      </c>
    </row>
    <row r="4" spans="1:7" ht="15">
      <c r="A4" s="24" t="s">
        <v>4</v>
      </c>
      <c r="B4" s="15" t="s">
        <v>83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71</v>
      </c>
    </row>
    <row r="5" spans="1:7" ht="15">
      <c r="A5" s="60">
        <v>1</v>
      </c>
      <c r="B5" s="12" t="s">
        <v>91</v>
      </c>
      <c r="C5" s="16">
        <f>C6+C25</f>
        <v>400000</v>
      </c>
      <c r="D5" s="16">
        <f>D6+D25</f>
        <v>537000</v>
      </c>
      <c r="E5" s="16">
        <f>E6+E25</f>
        <v>701900</v>
      </c>
      <c r="F5" s="16">
        <f>F6+F25</f>
        <v>797400</v>
      </c>
      <c r="G5" s="16">
        <f>G6+G25</f>
        <v>904000</v>
      </c>
    </row>
    <row r="6" spans="1:7" ht="15">
      <c r="A6" s="59">
        <v>1.1</v>
      </c>
      <c r="B6" s="13" t="s">
        <v>107</v>
      </c>
      <c r="C6" s="17">
        <f>C7+C8+C14+C20+C21+C22</f>
        <v>400000</v>
      </c>
      <c r="D6" s="17">
        <f>D7+D8+D14+D20+D21+D22</f>
        <v>537000</v>
      </c>
      <c r="E6" s="17">
        <f>E7+E8+E14+E20+E21+E22</f>
        <v>701900</v>
      </c>
      <c r="F6" s="17">
        <f>F7+F8+F14+F20+F21+F22</f>
        <v>797400</v>
      </c>
      <c r="G6" s="17">
        <f>G7+G8+G14+G20+G21+G22</f>
        <v>904000</v>
      </c>
    </row>
    <row r="7" spans="1:7" ht="15">
      <c r="A7" s="57" t="s">
        <v>16</v>
      </c>
      <c r="B7" s="9" t="s">
        <v>108</v>
      </c>
      <c r="C7" s="18">
        <v>200000</v>
      </c>
      <c r="D7" s="18">
        <v>268500</v>
      </c>
      <c r="E7" s="18">
        <v>350000</v>
      </c>
      <c r="F7" s="18">
        <v>390000</v>
      </c>
      <c r="G7" s="18">
        <v>420000</v>
      </c>
    </row>
    <row r="8" spans="1:7" ht="15">
      <c r="A8" s="57" t="s">
        <v>17</v>
      </c>
      <c r="B8" s="9" t="s">
        <v>109</v>
      </c>
      <c r="C8" s="19">
        <f>SUM(C9:C13)</f>
        <v>200000</v>
      </c>
      <c r="D8" s="19">
        <f>SUM(D9:D13)</f>
        <v>268500</v>
      </c>
      <c r="E8" s="19">
        <f>SUM(E9:E13)</f>
        <v>326900</v>
      </c>
      <c r="F8" s="19">
        <f>SUM(F9:F13)</f>
        <v>376400</v>
      </c>
      <c r="G8" s="19">
        <f>SUM(G9:G13)</f>
        <v>448000</v>
      </c>
    </row>
    <row r="9" spans="1:7" ht="15">
      <c r="A9" s="55"/>
      <c r="B9" s="8" t="s">
        <v>110</v>
      </c>
      <c r="C9" s="20">
        <v>84000</v>
      </c>
      <c r="D9" s="20">
        <v>112770</v>
      </c>
      <c r="E9" s="20">
        <v>120500</v>
      </c>
      <c r="F9" s="20">
        <v>125000</v>
      </c>
      <c r="G9" s="20">
        <v>130000</v>
      </c>
    </row>
    <row r="10" spans="1:7" ht="15">
      <c r="A10" s="55"/>
      <c r="B10" s="8" t="s">
        <v>111</v>
      </c>
      <c r="C10" s="20">
        <v>28000</v>
      </c>
      <c r="D10" s="20">
        <v>37500</v>
      </c>
      <c r="E10" s="20">
        <v>40000</v>
      </c>
      <c r="F10" s="20">
        <v>41000</v>
      </c>
      <c r="G10" s="20">
        <v>45000</v>
      </c>
    </row>
    <row r="11" spans="1:7" ht="15">
      <c r="A11" s="55"/>
      <c r="B11" s="8" t="s">
        <v>112</v>
      </c>
      <c r="C11" s="20">
        <v>10000</v>
      </c>
      <c r="D11" s="20">
        <v>13425</v>
      </c>
      <c r="E11" s="20">
        <v>30000</v>
      </c>
      <c r="F11" s="20">
        <v>32000</v>
      </c>
      <c r="G11" s="20">
        <v>33000</v>
      </c>
    </row>
    <row r="12" spans="1:7" ht="15">
      <c r="A12" s="55"/>
      <c r="B12" s="8" t="s">
        <v>113</v>
      </c>
      <c r="C12" s="20">
        <v>8000</v>
      </c>
      <c r="D12" s="20">
        <v>10830</v>
      </c>
      <c r="E12" s="20">
        <v>20000</v>
      </c>
      <c r="F12" s="20">
        <v>25000</v>
      </c>
      <c r="G12" s="20">
        <v>80000</v>
      </c>
    </row>
    <row r="13" spans="1:7" ht="15">
      <c r="A13" s="55"/>
      <c r="B13" s="8" t="s">
        <v>114</v>
      </c>
      <c r="C13" s="20">
        <v>70000</v>
      </c>
      <c r="D13" s="20">
        <v>93975</v>
      </c>
      <c r="E13" s="20">
        <v>116400</v>
      </c>
      <c r="F13" s="20">
        <v>153400</v>
      </c>
      <c r="G13" s="20">
        <v>160000</v>
      </c>
    </row>
    <row r="14" spans="1:7" ht="15">
      <c r="A14" s="57" t="s">
        <v>18</v>
      </c>
      <c r="B14" s="11" t="s">
        <v>115</v>
      </c>
      <c r="C14" s="21">
        <f>SUM(C15:C19)</f>
        <v>0</v>
      </c>
      <c r="D14" s="19">
        <f>SUM(D15:D19)</f>
        <v>0</v>
      </c>
      <c r="E14" s="19">
        <f>SUM(E15:E19)</f>
        <v>25000</v>
      </c>
      <c r="F14" s="19">
        <f>SUM(F15:F19)</f>
        <v>31000</v>
      </c>
      <c r="G14" s="19">
        <f>SUM(G15:G19)</f>
        <v>36000</v>
      </c>
    </row>
    <row r="15" spans="1:7" ht="15">
      <c r="A15" s="55"/>
      <c r="B15" s="10" t="s">
        <v>116</v>
      </c>
      <c r="C15" s="22"/>
      <c r="D15" s="22"/>
      <c r="E15" s="22"/>
      <c r="F15" s="22"/>
      <c r="G15" s="22"/>
    </row>
    <row r="16" spans="1:7" ht="15">
      <c r="A16" s="55"/>
      <c r="B16" s="10" t="s">
        <v>117</v>
      </c>
      <c r="C16" s="22">
        <v>0</v>
      </c>
      <c r="D16" s="22">
        <v>0</v>
      </c>
      <c r="E16" s="22">
        <v>20000</v>
      </c>
      <c r="F16" s="22">
        <v>25000</v>
      </c>
      <c r="G16" s="22">
        <v>30000</v>
      </c>
    </row>
    <row r="17" spans="1:7" ht="15">
      <c r="A17" s="55"/>
      <c r="B17" s="10" t="s">
        <v>118</v>
      </c>
      <c r="C17" s="22">
        <v>0</v>
      </c>
      <c r="D17" s="22">
        <v>0</v>
      </c>
      <c r="E17" s="22">
        <v>5000</v>
      </c>
      <c r="F17" s="22">
        <v>6000</v>
      </c>
      <c r="G17" s="22">
        <v>6000</v>
      </c>
    </row>
    <row r="18" spans="1:7" ht="15">
      <c r="A18" s="55"/>
      <c r="B18" s="10" t="s">
        <v>119</v>
      </c>
      <c r="C18" s="22"/>
      <c r="D18" s="22"/>
      <c r="E18" s="22"/>
      <c r="F18" s="22"/>
      <c r="G18" s="22"/>
    </row>
    <row r="19" spans="1:7" ht="15">
      <c r="A19" s="55"/>
      <c r="B19" s="10" t="s">
        <v>120</v>
      </c>
      <c r="C19" s="22"/>
      <c r="D19" s="22"/>
      <c r="E19" s="22"/>
      <c r="F19" s="22"/>
      <c r="G19" s="22"/>
    </row>
    <row r="20" spans="1:7" ht="15">
      <c r="A20" s="57" t="s">
        <v>19</v>
      </c>
      <c r="B20" s="11" t="s">
        <v>121</v>
      </c>
      <c r="C20" s="18"/>
      <c r="D20" s="18"/>
      <c r="E20" s="18"/>
      <c r="F20" s="18"/>
      <c r="G20" s="18"/>
    </row>
    <row r="21" spans="1:7" ht="15">
      <c r="A21" s="57" t="s">
        <v>20</v>
      </c>
      <c r="B21" s="11" t="s">
        <v>122</v>
      </c>
      <c r="C21" s="18"/>
      <c r="D21" s="18"/>
      <c r="E21" s="18"/>
      <c r="F21" s="18"/>
      <c r="G21" s="18"/>
    </row>
    <row r="22" spans="1:7" ht="15">
      <c r="A22" s="57" t="s">
        <v>21</v>
      </c>
      <c r="B22" s="11" t="s">
        <v>123</v>
      </c>
      <c r="C22" s="19">
        <f>SUM(C23:C24)</f>
        <v>0</v>
      </c>
      <c r="D22" s="19">
        <f>SUM(D23:D24)</f>
        <v>0</v>
      </c>
      <c r="E22" s="19">
        <f>SUM(E23:E24)</f>
        <v>0</v>
      </c>
      <c r="F22" s="19">
        <f>SUM(F23:F24)</f>
        <v>0</v>
      </c>
      <c r="G22" s="19">
        <f>SUM(G23:G24)</f>
        <v>0</v>
      </c>
    </row>
    <row r="23" spans="1:7" s="6" customFormat="1" ht="15">
      <c r="A23" s="56"/>
      <c r="B23" s="10" t="s">
        <v>124</v>
      </c>
      <c r="C23" s="22"/>
      <c r="D23" s="22"/>
      <c r="E23" s="22"/>
      <c r="F23" s="22"/>
      <c r="G23" s="22"/>
    </row>
    <row r="24" spans="1:7" s="6" customFormat="1" ht="15">
      <c r="A24" s="56"/>
      <c r="B24" s="10" t="s">
        <v>125</v>
      </c>
      <c r="C24" s="22"/>
      <c r="D24" s="22"/>
      <c r="E24" s="22"/>
      <c r="F24" s="22"/>
      <c r="G24" s="22"/>
    </row>
    <row r="25" spans="1:7" ht="15">
      <c r="A25" s="59">
        <v>1.2</v>
      </c>
      <c r="B25" s="14" t="s">
        <v>126</v>
      </c>
      <c r="C25" s="17">
        <f>SUM(C26:C29)</f>
        <v>0</v>
      </c>
      <c r="D25" s="17">
        <f>SUM(D26:D30)</f>
        <v>0</v>
      </c>
      <c r="E25" s="17">
        <f>SUM(E26:E29)</f>
        <v>0</v>
      </c>
      <c r="F25" s="17">
        <f>SUM(F26:F29)</f>
        <v>0</v>
      </c>
      <c r="G25" s="17">
        <f>SUM(G26:G29)</f>
        <v>0</v>
      </c>
    </row>
    <row r="26" spans="1:7" ht="15">
      <c r="A26" s="57" t="s">
        <v>76</v>
      </c>
      <c r="B26" s="97" t="s">
        <v>127</v>
      </c>
      <c r="C26" s="18"/>
      <c r="D26" s="58"/>
      <c r="E26" s="58"/>
      <c r="F26" s="58"/>
      <c r="G26" s="58"/>
    </row>
    <row r="27" spans="1:7" ht="15">
      <c r="A27" s="57" t="s">
        <v>77</v>
      </c>
      <c r="B27" s="97" t="s">
        <v>239</v>
      </c>
      <c r="C27" s="18"/>
      <c r="D27" s="58"/>
      <c r="E27" s="58"/>
      <c r="F27" s="58"/>
      <c r="G27" s="58"/>
    </row>
    <row r="28" spans="1:7" ht="15">
      <c r="A28" s="57" t="s">
        <v>84</v>
      </c>
      <c r="B28" s="97" t="s">
        <v>240</v>
      </c>
      <c r="C28" s="18"/>
      <c r="D28" s="58"/>
      <c r="E28" s="58"/>
      <c r="F28" s="58"/>
      <c r="G28" s="58"/>
    </row>
    <row r="29" spans="1:7" ht="15">
      <c r="A29" s="57" t="s">
        <v>85</v>
      </c>
      <c r="B29" s="97" t="s">
        <v>128</v>
      </c>
      <c r="C29" s="18"/>
      <c r="D29" s="58"/>
      <c r="E29" s="58"/>
      <c r="F29" s="58"/>
      <c r="G29" s="58"/>
    </row>
    <row r="30" spans="1:7" ht="15">
      <c r="A30" s="57" t="s">
        <v>249</v>
      </c>
      <c r="B30" s="97" t="s">
        <v>250</v>
      </c>
      <c r="C30" s="18">
        <v>0</v>
      </c>
      <c r="D30" s="58">
        <v>0</v>
      </c>
      <c r="E30" s="58">
        <v>0</v>
      </c>
      <c r="F30" s="58">
        <v>0</v>
      </c>
      <c r="G30" s="58">
        <v>0</v>
      </c>
    </row>
    <row r="31" spans="2:7" ht="15">
      <c r="B31" s="29"/>
      <c r="C31" s="30"/>
      <c r="D31" s="30"/>
      <c r="E31" s="30"/>
      <c r="F31" s="30"/>
      <c r="G31" s="30"/>
    </row>
    <row r="32" spans="2:7" ht="15">
      <c r="B32" s="31"/>
      <c r="C32" s="30"/>
      <c r="D32" s="30"/>
      <c r="E32" s="30"/>
      <c r="F32" s="30"/>
      <c r="G32" s="30"/>
    </row>
    <row r="33" spans="2:7" ht="15">
      <c r="B33" s="32"/>
      <c r="C33" s="30"/>
      <c r="D33" s="30"/>
      <c r="E33" s="30"/>
      <c r="F33" s="30"/>
      <c r="G33" s="30"/>
    </row>
    <row r="34" ht="15">
      <c r="B34" s="32"/>
    </row>
    <row r="35" spans="2:4" ht="15">
      <c r="B35" s="26"/>
      <c r="C35" s="27"/>
      <c r="D35" s="27"/>
    </row>
    <row r="36" spans="2:7" ht="15">
      <c r="B36" s="32"/>
      <c r="C36" s="30"/>
      <c r="D36" s="30"/>
      <c r="E36" s="30"/>
      <c r="F36" s="30"/>
      <c r="G36" s="30"/>
    </row>
    <row r="37" ht="15">
      <c r="B37" s="32"/>
    </row>
    <row r="38" spans="2:4" ht="15">
      <c r="B38" s="26"/>
      <c r="C38" s="26"/>
      <c r="D38" s="26"/>
    </row>
    <row r="39" spans="2:7" ht="15">
      <c r="B39" s="32"/>
      <c r="C39" s="30"/>
      <c r="D39" s="30"/>
      <c r="E39" s="30"/>
      <c r="F39" s="30"/>
      <c r="G39" s="30"/>
    </row>
    <row r="40" ht="15">
      <c r="B40" s="32"/>
    </row>
    <row r="41" spans="2:4" ht="15">
      <c r="B41" s="26"/>
      <c r="C41" s="26"/>
      <c r="D41" s="26"/>
    </row>
    <row r="42" spans="2:7" ht="15">
      <c r="B42" s="32"/>
      <c r="C42" s="30"/>
      <c r="D42" s="30"/>
      <c r="E42" s="30"/>
      <c r="F42" s="30"/>
      <c r="G42" s="30"/>
    </row>
    <row r="43" ht="15">
      <c r="B43" s="32"/>
    </row>
    <row r="44" spans="2:4" ht="15">
      <c r="B44" s="26"/>
      <c r="C44" s="26"/>
      <c r="D44" s="26"/>
    </row>
    <row r="45" spans="2:7" ht="15">
      <c r="B45" s="32"/>
      <c r="C45" s="30"/>
      <c r="D45" s="30"/>
      <c r="E45" s="30"/>
      <c r="F45" s="30"/>
      <c r="G45" s="30"/>
    </row>
    <row r="46" ht="15">
      <c r="B46" s="32"/>
    </row>
    <row r="47" spans="2:4" ht="15">
      <c r="B47" s="26"/>
      <c r="C47" s="26"/>
      <c r="D47" s="26"/>
    </row>
    <row r="48" spans="2:7" ht="15">
      <c r="B48" s="32"/>
      <c r="C48" s="30"/>
      <c r="D48" s="30"/>
      <c r="E48" s="30"/>
      <c r="F48" s="30"/>
      <c r="G48" s="30"/>
    </row>
    <row r="49" ht="15">
      <c r="B49" s="32"/>
    </row>
    <row r="50" spans="2:4" ht="15" customHeight="1">
      <c r="B50" s="26"/>
      <c r="C50" s="26"/>
      <c r="D50" s="26"/>
    </row>
    <row r="51" spans="2:7" ht="15">
      <c r="B51" s="32"/>
      <c r="C51" s="30"/>
      <c r="D51" s="30"/>
      <c r="E51" s="30"/>
      <c r="F51" s="30"/>
      <c r="G51" s="30"/>
    </row>
    <row r="52" ht="15">
      <c r="B52" s="32"/>
    </row>
    <row r="53" spans="2:4" ht="15">
      <c r="B53" s="26"/>
      <c r="C53" s="26"/>
      <c r="D53" s="26"/>
    </row>
    <row r="54" spans="2:7" ht="15">
      <c r="B54" s="32"/>
      <c r="C54" s="30"/>
      <c r="D54" s="30"/>
      <c r="E54" s="30"/>
      <c r="F54" s="30"/>
      <c r="G54" s="30"/>
    </row>
    <row r="55" ht="15">
      <c r="B55" s="32"/>
    </row>
    <row r="56" spans="2:4" ht="15" customHeight="1">
      <c r="B56" s="26"/>
      <c r="C56" s="26"/>
      <c r="D56" s="26"/>
    </row>
    <row r="57" spans="2:7" ht="15">
      <c r="B57" s="32"/>
      <c r="C57" s="30"/>
      <c r="D57" s="30"/>
      <c r="E57" s="30"/>
      <c r="F57" s="30"/>
      <c r="G57" s="30"/>
    </row>
    <row r="58" ht="15">
      <c r="B58" s="32"/>
    </row>
    <row r="59" spans="2:4" ht="15">
      <c r="B59" s="26"/>
      <c r="C59" s="26"/>
      <c r="D59" s="26"/>
    </row>
    <row r="60" spans="2:7" ht="15">
      <c r="B60" s="32"/>
      <c r="C60" s="30"/>
      <c r="D60" s="30"/>
      <c r="E60" s="30"/>
      <c r="F60" s="30"/>
      <c r="G60" s="30"/>
    </row>
    <row r="61" ht="15">
      <c r="B61" s="32"/>
    </row>
    <row r="62" spans="2:4" ht="15">
      <c r="B62" s="26"/>
      <c r="C62" s="26"/>
      <c r="D62" s="26"/>
    </row>
    <row r="63" spans="2:7" ht="15">
      <c r="B63" s="32"/>
      <c r="C63" s="30"/>
      <c r="D63" s="30"/>
      <c r="E63" s="30"/>
      <c r="F63" s="30"/>
      <c r="G63" s="30"/>
    </row>
    <row r="64" ht="15">
      <c r="B64" s="32"/>
    </row>
    <row r="65" spans="2:4" ht="15">
      <c r="B65" s="26"/>
      <c r="C65" s="26"/>
      <c r="D65" s="26"/>
    </row>
    <row r="66" spans="2:7" ht="15">
      <c r="B66" s="32"/>
      <c r="C66" s="30"/>
      <c r="D66" s="30"/>
      <c r="E66" s="30"/>
      <c r="F66" s="30"/>
      <c r="G66" s="30"/>
    </row>
    <row r="67" ht="15">
      <c r="B67" s="32"/>
    </row>
    <row r="68" spans="2:4" ht="15">
      <c r="B68" s="26"/>
      <c r="C68" s="26"/>
      <c r="D68" s="26"/>
    </row>
    <row r="69" spans="2:7" ht="15">
      <c r="B69" s="32"/>
      <c r="C69" s="30"/>
      <c r="D69" s="30"/>
      <c r="E69" s="30"/>
      <c r="F69" s="30"/>
      <c r="G69" s="30"/>
    </row>
    <row r="70" ht="15">
      <c r="B70" s="32"/>
    </row>
    <row r="71" spans="2:4" ht="15">
      <c r="B71" s="28"/>
      <c r="D71" s="28"/>
    </row>
    <row r="72" spans="2:7" ht="15">
      <c r="B72" s="32"/>
      <c r="C72" s="30"/>
      <c r="D72" s="30"/>
      <c r="E72" s="30"/>
      <c r="F72" s="30"/>
      <c r="G72" s="30"/>
    </row>
    <row r="73" ht="15">
      <c r="B73" s="32"/>
    </row>
    <row r="74" spans="2:4" ht="15">
      <c r="B74" s="28"/>
      <c r="D74" s="28"/>
    </row>
    <row r="75" spans="2:7" ht="15">
      <c r="B75" s="32"/>
      <c r="C75" s="30"/>
      <c r="D75" s="30"/>
      <c r="E75" s="30"/>
      <c r="F75" s="30"/>
      <c r="G75" s="30"/>
    </row>
    <row r="76" ht="15">
      <c r="B76" s="32"/>
    </row>
    <row r="77" spans="2:4" ht="15">
      <c r="B77" s="27"/>
      <c r="D77" s="27"/>
    </row>
    <row r="78" spans="2:7" ht="15">
      <c r="B78" s="32"/>
      <c r="C78" s="30"/>
      <c r="D78" s="30"/>
      <c r="E78" s="30"/>
      <c r="F78" s="30"/>
      <c r="G78" s="30"/>
    </row>
    <row r="79" ht="15">
      <c r="B79" s="32"/>
    </row>
    <row r="80" spans="2:4" ht="15">
      <c r="B80" s="27"/>
      <c r="D80" s="27"/>
    </row>
    <row r="81" spans="2:7" ht="15">
      <c r="B81" s="32"/>
      <c r="C81" s="30"/>
      <c r="D81" s="30"/>
      <c r="E81" s="30"/>
      <c r="F81" s="30"/>
      <c r="G81" s="30"/>
    </row>
    <row r="82" ht="15">
      <c r="B82" s="32"/>
    </row>
    <row r="83" spans="2:4" ht="15">
      <c r="B83" s="28"/>
      <c r="C83" s="28"/>
      <c r="D83" s="28"/>
    </row>
    <row r="84" spans="2:7" ht="15">
      <c r="B84" s="32"/>
      <c r="C84" s="30"/>
      <c r="D84" s="30"/>
      <c r="E84" s="30"/>
      <c r="F84" s="30"/>
      <c r="G84" s="30"/>
    </row>
    <row r="85" ht="15">
      <c r="B85" s="32"/>
    </row>
    <row r="86" spans="2:4" ht="15">
      <c r="B86" s="26"/>
      <c r="C86" s="26"/>
      <c r="D86" s="26"/>
    </row>
    <row r="87" spans="2:7" ht="15">
      <c r="B87" s="32"/>
      <c r="C87" s="30"/>
      <c r="D87" s="30"/>
      <c r="E87" s="30"/>
      <c r="F87" s="30"/>
      <c r="G87" s="30"/>
    </row>
    <row r="88" ht="15">
      <c r="B88" s="32"/>
    </row>
    <row r="89" spans="2:4" ht="15">
      <c r="B89" s="26"/>
      <c r="C89" s="26"/>
      <c r="D89" s="26"/>
    </row>
    <row r="90" spans="2:7" ht="15">
      <c r="B90" s="32"/>
      <c r="C90" s="30"/>
      <c r="D90" s="30"/>
      <c r="E90" s="30"/>
      <c r="F90" s="30"/>
      <c r="G90" s="30"/>
    </row>
    <row r="91" ht="15">
      <c r="B91" s="32"/>
    </row>
    <row r="92" spans="2:4" ht="15">
      <c r="B92" s="28"/>
      <c r="D92" s="28"/>
    </row>
    <row r="93" spans="2:7" ht="15">
      <c r="B93" s="32"/>
      <c r="C93" s="30"/>
      <c r="D93" s="30"/>
      <c r="E93" s="30"/>
      <c r="F93" s="30"/>
      <c r="G93" s="30"/>
    </row>
    <row r="94" ht="15">
      <c r="B94" s="32"/>
    </row>
    <row r="95" spans="2:4" ht="15">
      <c r="B95" s="28"/>
      <c r="D95" s="28"/>
    </row>
    <row r="96" spans="2:7" ht="15">
      <c r="B96" s="32"/>
      <c r="C96" s="30"/>
      <c r="D96" s="30"/>
      <c r="E96" s="30"/>
      <c r="F96" s="30"/>
      <c r="G96" s="30"/>
    </row>
    <row r="97" ht="15">
      <c r="B97" s="32"/>
    </row>
    <row r="98" spans="2:4" ht="15">
      <c r="B98" s="28"/>
      <c r="D98" s="28"/>
    </row>
    <row r="99" spans="2:7" ht="15">
      <c r="B99" s="32"/>
      <c r="C99" s="30"/>
      <c r="D99" s="30"/>
      <c r="E99" s="30"/>
      <c r="F99" s="30"/>
      <c r="G99" s="30"/>
    </row>
    <row r="100" ht="15">
      <c r="B100" s="32"/>
    </row>
    <row r="101" spans="2:4" ht="15">
      <c r="B101" s="28"/>
      <c r="D101" s="28"/>
    </row>
    <row r="102" spans="2:7" ht="15">
      <c r="B102" s="32"/>
      <c r="C102" s="30"/>
      <c r="D102" s="30"/>
      <c r="E102" s="30"/>
      <c r="F102" s="30"/>
      <c r="G102" s="30"/>
    </row>
    <row r="103" ht="15">
      <c r="B103" s="32"/>
    </row>
    <row r="104" spans="2:4" ht="15">
      <c r="B104" s="28"/>
      <c r="D104" s="28"/>
    </row>
    <row r="105" spans="2:7" ht="15">
      <c r="B105" s="32"/>
      <c r="C105" s="30"/>
      <c r="D105" s="30"/>
      <c r="E105" s="30"/>
      <c r="F105" s="30"/>
      <c r="G105" s="30"/>
    </row>
    <row r="106" ht="15">
      <c r="B106" s="32"/>
    </row>
  </sheetData>
  <sheetProtection selectLockedCells="1"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223" sqref="G223"/>
    </sheetView>
  </sheetViews>
  <sheetFormatPr defaultColWidth="9.140625" defaultRowHeight="15"/>
  <cols>
    <col min="1" max="1" width="6.7109375" style="0" customWidth="1"/>
    <col min="3" max="3" width="12.421875" style="0" customWidth="1"/>
    <col min="4" max="4" width="35.28125" style="0" customWidth="1"/>
    <col min="5" max="5" width="12.7109375" style="0" customWidth="1"/>
    <col min="6" max="6" width="16.421875" style="0" customWidth="1"/>
    <col min="7" max="7" width="14.421875" style="0" customWidth="1"/>
    <col min="8" max="8" width="14.7109375" style="0" customWidth="1"/>
    <col min="9" max="9" width="14.421875" style="0" customWidth="1"/>
    <col min="10" max="10" width="14.8515625" style="0" customWidth="1"/>
    <col min="11" max="11" width="15.57421875" style="0" customWidth="1"/>
    <col min="12" max="12" width="13.28125" style="0" bestFit="1" customWidth="1"/>
    <col min="13" max="13" width="14.28125" style="0" bestFit="1" customWidth="1"/>
    <col min="14" max="14" width="13.28125" style="0" bestFit="1" customWidth="1"/>
  </cols>
  <sheetData>
    <row r="3" spans="1:11" ht="15.75">
      <c r="A3" s="105"/>
      <c r="B3" s="106" t="s">
        <v>326</v>
      </c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5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31.5">
      <c r="A5" s="107" t="s">
        <v>259</v>
      </c>
      <c r="B5" s="108" t="s">
        <v>0</v>
      </c>
      <c r="C5" s="108" t="s">
        <v>260</v>
      </c>
      <c r="D5" s="109" t="s">
        <v>261</v>
      </c>
      <c r="E5" s="110" t="s">
        <v>262</v>
      </c>
      <c r="F5" s="110" t="s">
        <v>263</v>
      </c>
      <c r="G5" s="110" t="s">
        <v>264</v>
      </c>
      <c r="H5" s="110" t="s">
        <v>265</v>
      </c>
      <c r="I5" s="110" t="s">
        <v>266</v>
      </c>
      <c r="J5" s="110" t="s">
        <v>267</v>
      </c>
      <c r="K5" s="110" t="s">
        <v>268</v>
      </c>
    </row>
    <row r="6" spans="1:11" ht="15.75">
      <c r="A6" s="111" t="s">
        <v>4</v>
      </c>
      <c r="B6" s="111" t="s">
        <v>5</v>
      </c>
      <c r="C6" s="111" t="s">
        <v>6</v>
      </c>
      <c r="D6" s="111" t="s">
        <v>7</v>
      </c>
      <c r="E6" s="111" t="s">
        <v>8</v>
      </c>
      <c r="F6" s="111" t="s">
        <v>9</v>
      </c>
      <c r="G6" s="111" t="s">
        <v>71</v>
      </c>
      <c r="H6" s="111" t="s">
        <v>72</v>
      </c>
      <c r="I6" s="111" t="s">
        <v>73</v>
      </c>
      <c r="J6" s="111" t="s">
        <v>74</v>
      </c>
      <c r="K6" s="111" t="s">
        <v>75</v>
      </c>
    </row>
    <row r="7" spans="1:13" ht="15" customHeight="1">
      <c r="A7" s="112">
        <v>1</v>
      </c>
      <c r="B7" s="108"/>
      <c r="C7" s="108"/>
      <c r="D7" s="109" t="s">
        <v>269</v>
      </c>
      <c r="E7" s="113">
        <f aca="true" t="shared" si="0" ref="E7:K7">E11+E23+E27+E59+E63+E67+E79+E111+E115+E131+E147+E163+E175+E187+E199+E203+E219</f>
        <v>592</v>
      </c>
      <c r="F7" s="114">
        <f t="shared" si="0"/>
        <v>3869963</v>
      </c>
      <c r="G7" s="114">
        <f t="shared" si="0"/>
        <v>1325289</v>
      </c>
      <c r="H7" s="114">
        <f t="shared" si="0"/>
        <v>180000</v>
      </c>
      <c r="I7" s="114">
        <f t="shared" si="0"/>
        <v>180859</v>
      </c>
      <c r="J7" s="114">
        <f t="shared" si="0"/>
        <v>2545217</v>
      </c>
      <c r="K7" s="114">
        <f t="shared" si="0"/>
        <v>8101328</v>
      </c>
      <c r="M7" s="38"/>
    </row>
    <row r="8" spans="1:11" ht="15" customHeight="1">
      <c r="A8" s="115"/>
      <c r="B8" s="116"/>
      <c r="C8" s="116"/>
      <c r="D8" s="117" t="s">
        <v>270</v>
      </c>
      <c r="E8" s="116">
        <f aca="true" t="shared" si="1" ref="E8:J8">E12+E24+E28+E60+E64+E68+E80+E112+E116+E132+E148+E164+E176+E187+E200+E204+E220</f>
        <v>592</v>
      </c>
      <c r="F8" s="118">
        <f t="shared" si="1"/>
        <v>3869963</v>
      </c>
      <c r="G8" s="118">
        <f t="shared" si="1"/>
        <v>959013</v>
      </c>
      <c r="H8" s="118">
        <f t="shared" si="1"/>
        <v>112000</v>
      </c>
      <c r="I8" s="118">
        <f>I12+I24+I28+I60+I64+I68+I80+I112+I116+I132+I148+I164+I176+I188+I200+I204+I220</f>
        <v>125000</v>
      </c>
      <c r="J8" s="118">
        <f t="shared" si="1"/>
        <v>1248186</v>
      </c>
      <c r="K8" s="118">
        <f>K12+K24+K28+K60+K64+K68+K80+K112+K116+K132+K148+K164+K176+K188+K200+K204+K220</f>
        <v>6314162</v>
      </c>
    </row>
    <row r="9" spans="1:11" ht="15" customHeight="1">
      <c r="A9" s="115"/>
      <c r="B9" s="116"/>
      <c r="C9" s="116"/>
      <c r="D9" s="117" t="s">
        <v>271</v>
      </c>
      <c r="E9" s="119">
        <f>E13+E25+E29+E61+E65+E69+E81+E113+E117+E133+E149+E165+E177+E189+E201+E205+E221</f>
        <v>0</v>
      </c>
      <c r="F9" s="119">
        <f>F13+F25+F29+F61+F65+F69+F81+F113+F117+F133+F149+F165+F177+F189+F201+F205+F221</f>
        <v>0</v>
      </c>
      <c r="G9" s="119">
        <f>G13+G25+G29+G61+G65+G69+G81+G113+G117+G133+G149+G165+G177+G189+G201+G205+G221</f>
        <v>366276</v>
      </c>
      <c r="H9" s="119">
        <f>H13+H25+H29+H61+H65+H69+H81+H113+H117+H133+H149+H165+H177+H189+H201+H205+H221</f>
        <v>68000</v>
      </c>
      <c r="I9" s="119">
        <f>I13+I25+I29+I61+I65+I69+I81+I113+I117+I133+I149+I165+I177+I189+I201+I205+I221</f>
        <v>55859</v>
      </c>
      <c r="J9" s="119">
        <f>J13+J25+J29+J61+J65+J69+J81+J113+J117+J133+J149+J165+J177+J189+J201+J205+J221</f>
        <v>1297031</v>
      </c>
      <c r="K9" s="119">
        <f>K13+K25+K29+K61+K65+K69+K81+K113+K117+K133+K149+K165+K177+K189+K201+K205+K221</f>
        <v>1787166</v>
      </c>
    </row>
    <row r="10" spans="1:11" ht="15" customHeight="1">
      <c r="A10" s="115"/>
      <c r="B10" s="116"/>
      <c r="C10" s="116"/>
      <c r="D10" s="117" t="s">
        <v>272</v>
      </c>
      <c r="E10" s="116">
        <f>E14+E26+E30+E62+E66+E70+E82+E114+E118+E134+E150+E166+E178+E202+E206+E222</f>
        <v>0</v>
      </c>
      <c r="F10" s="120"/>
      <c r="G10" s="120">
        <f>G14+G26+G30+G62+G66+G70+G82+G114+G118+G134+G150+G166+G178+G202+G206+G222</f>
        <v>0</v>
      </c>
      <c r="H10" s="120">
        <f>H14+H26+H30+H62+H66+H70+H82+H114+H118+H134+H150+H166+H178+H202+H206+H222</f>
        <v>0</v>
      </c>
      <c r="I10" s="120">
        <f>I14+I26+I30+I62+I66+I70+I82+I114+I118+I134+I150+I166+I178+I202+I206+I222</f>
        <v>0</v>
      </c>
      <c r="J10" s="120">
        <f>J14+J26+J30+J62+J66+J70+J82+J114+J118+J134+J150+J166+J178+J202+J206+J222</f>
        <v>0</v>
      </c>
      <c r="K10" s="120">
        <f>K14+K26+K30+K62+K66+K70+K82+K114+K118+K134+K150+K166+K178+K202+K206+K222</f>
        <v>0</v>
      </c>
    </row>
    <row r="11" spans="1:11" ht="15" customHeight="1">
      <c r="A11" s="121">
        <v>1.1</v>
      </c>
      <c r="B11" s="122">
        <v>160</v>
      </c>
      <c r="C11" s="123"/>
      <c r="D11" s="122" t="s">
        <v>273</v>
      </c>
      <c r="E11" s="123">
        <f aca="true" t="shared" si="2" ref="E11:K11">E15+E19</f>
        <v>11</v>
      </c>
      <c r="F11" s="124">
        <f t="shared" si="2"/>
        <v>153477</v>
      </c>
      <c r="G11" s="124">
        <f t="shared" si="2"/>
        <v>0</v>
      </c>
      <c r="H11" s="124">
        <f t="shared" si="2"/>
        <v>0</v>
      </c>
      <c r="I11" s="124">
        <f t="shared" si="2"/>
        <v>65859</v>
      </c>
      <c r="J11" s="124">
        <f t="shared" si="2"/>
        <v>0</v>
      </c>
      <c r="K11" s="124">
        <f t="shared" si="2"/>
        <v>219336</v>
      </c>
    </row>
    <row r="12" spans="1:11" ht="15" customHeight="1">
      <c r="A12" s="115"/>
      <c r="B12" s="116"/>
      <c r="C12" s="116"/>
      <c r="D12" s="117" t="s">
        <v>270</v>
      </c>
      <c r="E12" s="116">
        <f>E16+E20</f>
        <v>11</v>
      </c>
      <c r="F12" s="120">
        <f aca="true" t="shared" si="3" ref="F12:K13">F16+F20</f>
        <v>153477</v>
      </c>
      <c r="G12" s="120">
        <f t="shared" si="3"/>
        <v>0</v>
      </c>
      <c r="H12" s="120">
        <f t="shared" si="3"/>
        <v>0</v>
      </c>
      <c r="I12" s="120">
        <f t="shared" si="3"/>
        <v>45000</v>
      </c>
      <c r="J12" s="120">
        <f t="shared" si="3"/>
        <v>0</v>
      </c>
      <c r="K12" s="120">
        <f t="shared" si="3"/>
        <v>198477</v>
      </c>
    </row>
    <row r="13" spans="1:11" ht="15" customHeight="1">
      <c r="A13" s="115"/>
      <c r="B13" s="116"/>
      <c r="C13" s="116"/>
      <c r="D13" s="117" t="s">
        <v>271</v>
      </c>
      <c r="E13" s="116">
        <f>E17+E21</f>
        <v>0</v>
      </c>
      <c r="F13" s="120">
        <f t="shared" si="3"/>
        <v>0</v>
      </c>
      <c r="G13" s="120">
        <f>G17+G21</f>
        <v>0</v>
      </c>
      <c r="H13" s="120">
        <f>H17+H21</f>
        <v>0</v>
      </c>
      <c r="I13" s="120">
        <f>I17+I21</f>
        <v>20859</v>
      </c>
      <c r="J13" s="120">
        <f>J17+J21</f>
        <v>0</v>
      </c>
      <c r="K13" s="120">
        <f>K17+K21</f>
        <v>20859</v>
      </c>
    </row>
    <row r="14" spans="1:11" ht="15" customHeight="1">
      <c r="A14" s="115"/>
      <c r="B14" s="116"/>
      <c r="C14" s="116"/>
      <c r="D14" s="117" t="s">
        <v>272</v>
      </c>
      <c r="E14" s="116">
        <f>E18+E22</f>
        <v>0</v>
      </c>
      <c r="F14" s="120">
        <f aca="true" t="shared" si="4" ref="F14:K14">F18+F22</f>
        <v>0</v>
      </c>
      <c r="G14" s="120">
        <f t="shared" si="4"/>
        <v>0</v>
      </c>
      <c r="H14" s="120">
        <f t="shared" si="4"/>
        <v>0</v>
      </c>
      <c r="I14" s="120">
        <f t="shared" si="4"/>
        <v>0</v>
      </c>
      <c r="J14" s="120">
        <f t="shared" si="4"/>
        <v>0</v>
      </c>
      <c r="K14" s="120">
        <f t="shared" si="4"/>
        <v>0</v>
      </c>
    </row>
    <row r="15" spans="1:14" ht="15" customHeight="1">
      <c r="A15" s="125" t="s">
        <v>16</v>
      </c>
      <c r="B15" s="126"/>
      <c r="C15" s="126">
        <v>16008</v>
      </c>
      <c r="D15" s="127" t="s">
        <v>273</v>
      </c>
      <c r="E15" s="126">
        <f aca="true" t="shared" si="5" ref="E15:K15">SUM(E16:E18)</f>
        <v>9</v>
      </c>
      <c r="F15" s="128">
        <f t="shared" si="5"/>
        <v>127127</v>
      </c>
      <c r="G15" s="128">
        <f t="shared" si="5"/>
        <v>0</v>
      </c>
      <c r="H15" s="128">
        <f t="shared" si="5"/>
        <v>0</v>
      </c>
      <c r="I15" s="128">
        <f t="shared" si="5"/>
        <v>65859</v>
      </c>
      <c r="J15" s="128">
        <f t="shared" si="5"/>
        <v>0</v>
      </c>
      <c r="K15" s="128">
        <f t="shared" si="5"/>
        <v>192986</v>
      </c>
      <c r="N15" s="103"/>
    </row>
    <row r="16" spans="1:11" ht="15" customHeight="1">
      <c r="A16" s="115"/>
      <c r="B16" s="116"/>
      <c r="C16" s="116"/>
      <c r="D16" s="117" t="s">
        <v>270</v>
      </c>
      <c r="E16" s="116">
        <v>9</v>
      </c>
      <c r="F16" s="120">
        <v>127127</v>
      </c>
      <c r="G16" s="120">
        <v>0</v>
      </c>
      <c r="H16" s="120">
        <v>0</v>
      </c>
      <c r="I16" s="120">
        <v>45000</v>
      </c>
      <c r="J16" s="120">
        <v>0</v>
      </c>
      <c r="K16" s="120">
        <f>SUM(F16:J16)</f>
        <v>172127</v>
      </c>
    </row>
    <row r="17" spans="1:11" ht="15" customHeight="1">
      <c r="A17" s="115"/>
      <c r="B17" s="116"/>
      <c r="C17" s="116"/>
      <c r="D17" s="117" t="s">
        <v>271</v>
      </c>
      <c r="E17" s="116">
        <v>0</v>
      </c>
      <c r="F17" s="120"/>
      <c r="G17" s="120">
        <v>0</v>
      </c>
      <c r="H17" s="120">
        <v>0</v>
      </c>
      <c r="I17" s="120">
        <v>20859</v>
      </c>
      <c r="J17" s="120">
        <f>'Financimi i projekteve kapitale'!H8</f>
        <v>0</v>
      </c>
      <c r="K17" s="120">
        <f>SUM(F17:J17)</f>
        <v>20859</v>
      </c>
    </row>
    <row r="18" spans="1:11" ht="15" customHeight="1">
      <c r="A18" s="115"/>
      <c r="B18" s="116"/>
      <c r="C18" s="116"/>
      <c r="D18" s="117" t="s">
        <v>272</v>
      </c>
      <c r="E18" s="116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f>SUM(F18:J18)</f>
        <v>0</v>
      </c>
    </row>
    <row r="19" spans="1:11" ht="15" customHeight="1">
      <c r="A19" s="125" t="s">
        <v>17</v>
      </c>
      <c r="B19" s="126"/>
      <c r="C19" s="126">
        <v>16088</v>
      </c>
      <c r="D19" s="127" t="s">
        <v>274</v>
      </c>
      <c r="E19" s="126">
        <f aca="true" t="shared" si="6" ref="E19:K19">SUM(E20:E22)</f>
        <v>2</v>
      </c>
      <c r="F19" s="128">
        <f t="shared" si="6"/>
        <v>26350</v>
      </c>
      <c r="G19" s="128">
        <f t="shared" si="6"/>
        <v>0</v>
      </c>
      <c r="H19" s="128">
        <f t="shared" si="6"/>
        <v>0</v>
      </c>
      <c r="I19" s="128">
        <f t="shared" si="6"/>
        <v>0</v>
      </c>
      <c r="J19" s="128">
        <f t="shared" si="6"/>
        <v>0</v>
      </c>
      <c r="K19" s="128">
        <f t="shared" si="6"/>
        <v>26350</v>
      </c>
    </row>
    <row r="20" spans="1:11" ht="15" customHeight="1">
      <c r="A20" s="115"/>
      <c r="B20" s="116"/>
      <c r="C20" s="116"/>
      <c r="D20" s="117" t="s">
        <v>270</v>
      </c>
      <c r="E20" s="116">
        <v>2</v>
      </c>
      <c r="F20" s="120">
        <v>26350</v>
      </c>
      <c r="G20" s="120">
        <v>0</v>
      </c>
      <c r="H20" s="120">
        <v>0</v>
      </c>
      <c r="I20" s="120">
        <v>0</v>
      </c>
      <c r="J20" s="120">
        <v>0</v>
      </c>
      <c r="K20" s="120">
        <f>SUM(F20:J20)</f>
        <v>26350</v>
      </c>
    </row>
    <row r="21" spans="1:13" ht="15" customHeight="1">
      <c r="A21" s="115"/>
      <c r="B21" s="116"/>
      <c r="C21" s="116"/>
      <c r="D21" s="117" t="s">
        <v>271</v>
      </c>
      <c r="E21" s="116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f>SUM(F21:J21)</f>
        <v>0</v>
      </c>
      <c r="M21" s="104"/>
    </row>
    <row r="22" spans="1:13" ht="15" customHeight="1">
      <c r="A22" s="115"/>
      <c r="B22" s="116"/>
      <c r="C22" s="116"/>
      <c r="D22" s="117" t="s">
        <v>272</v>
      </c>
      <c r="E22" s="116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f>SUM(F22:J22)</f>
        <v>0</v>
      </c>
      <c r="M22" s="104"/>
    </row>
    <row r="23" spans="1:13" ht="15" customHeight="1">
      <c r="A23" s="121">
        <v>1.2</v>
      </c>
      <c r="B23" s="123">
        <v>169</v>
      </c>
      <c r="C23" s="123">
        <v>16908</v>
      </c>
      <c r="D23" s="122" t="s">
        <v>275</v>
      </c>
      <c r="E23" s="123">
        <v>0</v>
      </c>
      <c r="F23" s="124">
        <f aca="true" t="shared" si="7" ref="F23:K23">SUM(F24:F26)</f>
        <v>152388</v>
      </c>
      <c r="G23" s="124">
        <f t="shared" si="7"/>
        <v>7120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159508</v>
      </c>
      <c r="M23" s="45"/>
    </row>
    <row r="24" spans="1:13" ht="15" customHeight="1">
      <c r="A24" s="115"/>
      <c r="B24" s="116"/>
      <c r="C24" s="116"/>
      <c r="D24" s="117" t="s">
        <v>270</v>
      </c>
      <c r="E24" s="116">
        <v>0</v>
      </c>
      <c r="F24" s="120">
        <v>152388</v>
      </c>
      <c r="G24" s="120">
        <v>7120</v>
      </c>
      <c r="H24" s="120">
        <v>0</v>
      </c>
      <c r="I24" s="120">
        <v>0</v>
      </c>
      <c r="J24" s="120">
        <v>0</v>
      </c>
      <c r="K24" s="120">
        <f>SUM(F24:J24)</f>
        <v>159508</v>
      </c>
      <c r="M24" s="104"/>
    </row>
    <row r="25" spans="1:13" ht="15" customHeight="1">
      <c r="A25" s="115"/>
      <c r="B25" s="116"/>
      <c r="C25" s="116"/>
      <c r="D25" s="117" t="s">
        <v>271</v>
      </c>
      <c r="E25" s="116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f>SUM(F25:J25)</f>
        <v>0</v>
      </c>
      <c r="M25" s="104"/>
    </row>
    <row r="26" spans="1:13" ht="15" customHeight="1">
      <c r="A26" s="115"/>
      <c r="B26" s="116"/>
      <c r="C26" s="116"/>
      <c r="D26" s="117" t="s">
        <v>272</v>
      </c>
      <c r="E26" s="116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f>SUM(F26:J26)</f>
        <v>0</v>
      </c>
      <c r="M26" s="103"/>
    </row>
    <row r="27" spans="1:11" ht="15" customHeight="1">
      <c r="A27" s="121">
        <v>1.3</v>
      </c>
      <c r="B27" s="122">
        <v>163</v>
      </c>
      <c r="C27" s="123"/>
      <c r="D27" s="122" t="s">
        <v>276</v>
      </c>
      <c r="E27" s="123">
        <f>SUM(E31+E35+E39+E43+E47+E51+E55)</f>
        <v>18</v>
      </c>
      <c r="F27" s="124">
        <f aca="true" t="shared" si="8" ref="F27:K27">SUM(F31+F35+F39+F43+F47+F51+F55)</f>
        <v>187234</v>
      </c>
      <c r="G27" s="124">
        <f t="shared" si="8"/>
        <v>933010</v>
      </c>
      <c r="H27" s="124">
        <f t="shared" si="8"/>
        <v>113000</v>
      </c>
      <c r="I27" s="124">
        <f t="shared" si="8"/>
        <v>5000</v>
      </c>
      <c r="J27" s="124">
        <f t="shared" si="8"/>
        <v>209865</v>
      </c>
      <c r="K27" s="124">
        <f t="shared" si="8"/>
        <v>1448109</v>
      </c>
    </row>
    <row r="28" spans="1:11" ht="15" customHeight="1">
      <c r="A28" s="115"/>
      <c r="B28" s="116"/>
      <c r="C28" s="116"/>
      <c r="D28" s="117" t="s">
        <v>270</v>
      </c>
      <c r="E28" s="116">
        <f aca="true" t="shared" si="9" ref="E28:K30">SUM(E32+E36+E40+E44+E48+E52+E56)</f>
        <v>18</v>
      </c>
      <c r="F28" s="120">
        <f t="shared" si="9"/>
        <v>187234</v>
      </c>
      <c r="G28" s="120">
        <f>SUM(G32+G36+G40+G44+G48+G52+G56)</f>
        <v>582734</v>
      </c>
      <c r="H28" s="120">
        <f>SUM(H32+H36+H40+H44+H48+H52+H56)</f>
        <v>45000</v>
      </c>
      <c r="I28" s="120">
        <f t="shared" si="9"/>
        <v>5000</v>
      </c>
      <c r="J28" s="120">
        <f t="shared" si="9"/>
        <v>50000</v>
      </c>
      <c r="K28" s="120">
        <f>SUM(F28:J28)</f>
        <v>869968</v>
      </c>
    </row>
    <row r="29" spans="1:11" ht="15" customHeight="1">
      <c r="A29" s="115"/>
      <c r="B29" s="116"/>
      <c r="C29" s="116"/>
      <c r="D29" s="117" t="s">
        <v>271</v>
      </c>
      <c r="E29" s="116">
        <f t="shared" si="9"/>
        <v>0</v>
      </c>
      <c r="F29" s="120">
        <f t="shared" si="9"/>
        <v>0</v>
      </c>
      <c r="G29" s="120">
        <f t="shared" si="9"/>
        <v>350276</v>
      </c>
      <c r="H29" s="120">
        <f t="shared" si="9"/>
        <v>68000</v>
      </c>
      <c r="I29" s="120">
        <f t="shared" si="9"/>
        <v>0</v>
      </c>
      <c r="J29" s="120">
        <f t="shared" si="9"/>
        <v>159865</v>
      </c>
      <c r="K29" s="120">
        <f>SUM(F29:J29)</f>
        <v>578141</v>
      </c>
    </row>
    <row r="30" spans="1:11" ht="15" customHeight="1">
      <c r="A30" s="115"/>
      <c r="B30" s="116"/>
      <c r="C30" s="116"/>
      <c r="D30" s="117" t="s">
        <v>272</v>
      </c>
      <c r="E30" s="116">
        <f t="shared" si="9"/>
        <v>0</v>
      </c>
      <c r="F30" s="120">
        <f t="shared" si="9"/>
        <v>0</v>
      </c>
      <c r="G30" s="120">
        <f t="shared" si="9"/>
        <v>0</v>
      </c>
      <c r="H30" s="120">
        <f t="shared" si="9"/>
        <v>0</v>
      </c>
      <c r="I30" s="120">
        <f t="shared" si="9"/>
        <v>0</v>
      </c>
      <c r="J30" s="120">
        <f t="shared" si="9"/>
        <v>0</v>
      </c>
      <c r="K30" s="120">
        <f t="shared" si="9"/>
        <v>0</v>
      </c>
    </row>
    <row r="31" spans="1:11" ht="15" customHeight="1">
      <c r="A31" s="125" t="s">
        <v>32</v>
      </c>
      <c r="B31" s="126"/>
      <c r="C31" s="126">
        <v>16308</v>
      </c>
      <c r="D31" s="127" t="s">
        <v>277</v>
      </c>
      <c r="E31" s="126">
        <f aca="true" t="shared" si="10" ref="E31:J31">SUM(E32:E34)</f>
        <v>9</v>
      </c>
      <c r="F31" s="128">
        <f t="shared" si="10"/>
        <v>179287</v>
      </c>
      <c r="G31" s="128">
        <f t="shared" si="10"/>
        <v>933010</v>
      </c>
      <c r="H31" s="128">
        <f t="shared" si="10"/>
        <v>113000</v>
      </c>
      <c r="I31" s="128">
        <f t="shared" si="10"/>
        <v>0</v>
      </c>
      <c r="J31" s="128">
        <f t="shared" si="10"/>
        <v>209865</v>
      </c>
      <c r="K31" s="128">
        <f aca="true" t="shared" si="11" ref="K31:K58">SUM(F31:J31)</f>
        <v>1435162</v>
      </c>
    </row>
    <row r="32" spans="1:11" ht="15" customHeight="1">
      <c r="A32" s="115"/>
      <c r="B32" s="116"/>
      <c r="C32" s="116"/>
      <c r="D32" s="117" t="s">
        <v>270</v>
      </c>
      <c r="E32" s="116">
        <v>9</v>
      </c>
      <c r="F32" s="120">
        <v>179287</v>
      </c>
      <c r="G32" s="120">
        <v>582734</v>
      </c>
      <c r="H32" s="120">
        <v>45000</v>
      </c>
      <c r="I32" s="120"/>
      <c r="J32" s="120">
        <v>50000</v>
      </c>
      <c r="K32" s="120">
        <f>SUM(F32:J32)</f>
        <v>857021</v>
      </c>
    </row>
    <row r="33" spans="1:11" ht="15" customHeight="1">
      <c r="A33" s="115"/>
      <c r="B33" s="116"/>
      <c r="C33" s="116"/>
      <c r="D33" s="117" t="s">
        <v>271</v>
      </c>
      <c r="E33" s="116">
        <v>0</v>
      </c>
      <c r="F33" s="120"/>
      <c r="G33" s="120">
        <v>350276</v>
      </c>
      <c r="H33" s="120">
        <v>68000</v>
      </c>
      <c r="I33" s="120">
        <v>0</v>
      </c>
      <c r="J33" s="120">
        <v>159865</v>
      </c>
      <c r="K33" s="120">
        <f>SUM(F33:J33)</f>
        <v>578141</v>
      </c>
    </row>
    <row r="34" spans="1:11" ht="15" customHeight="1">
      <c r="A34" s="115"/>
      <c r="B34" s="116"/>
      <c r="C34" s="116"/>
      <c r="D34" s="117" t="s">
        <v>272</v>
      </c>
      <c r="E34" s="116">
        <v>0</v>
      </c>
      <c r="F34" s="120">
        <v>0</v>
      </c>
      <c r="G34" s="120">
        <v>0</v>
      </c>
      <c r="H34" s="120">
        <v>0</v>
      </c>
      <c r="I34" s="120">
        <v>0</v>
      </c>
      <c r="J34" s="120"/>
      <c r="K34" s="120">
        <f t="shared" si="11"/>
        <v>0</v>
      </c>
    </row>
    <row r="35" spans="1:11" ht="15" customHeight="1">
      <c r="A35" s="125" t="s">
        <v>33</v>
      </c>
      <c r="B35" s="126"/>
      <c r="C35" s="126">
        <v>16348</v>
      </c>
      <c r="D35" s="127" t="s">
        <v>278</v>
      </c>
      <c r="E35" s="126">
        <f>SUM(E36:E38)</f>
        <v>3</v>
      </c>
      <c r="F35" s="128">
        <f aca="true" t="shared" si="12" ref="F35:K35">SUM(F36:F38)</f>
        <v>0</v>
      </c>
      <c r="G35" s="128">
        <f t="shared" si="12"/>
        <v>0</v>
      </c>
      <c r="H35" s="128">
        <f t="shared" si="12"/>
        <v>0</v>
      </c>
      <c r="I35" s="128">
        <f t="shared" si="12"/>
        <v>0</v>
      </c>
      <c r="J35" s="128">
        <f t="shared" si="12"/>
        <v>0</v>
      </c>
      <c r="K35" s="128">
        <f t="shared" si="12"/>
        <v>0</v>
      </c>
    </row>
    <row r="36" spans="1:11" ht="15" customHeight="1">
      <c r="A36" s="115"/>
      <c r="B36" s="116"/>
      <c r="C36" s="116"/>
      <c r="D36" s="117" t="s">
        <v>270</v>
      </c>
      <c r="E36" s="116">
        <v>3</v>
      </c>
      <c r="F36" s="120">
        <v>0</v>
      </c>
      <c r="G36" s="120">
        <v>0</v>
      </c>
      <c r="H36" s="120">
        <v>0</v>
      </c>
      <c r="I36" s="120">
        <v>0</v>
      </c>
      <c r="J36" s="120">
        <f>'Financimi i projekteve kapitale'!G25</f>
        <v>0</v>
      </c>
      <c r="K36" s="120">
        <f t="shared" si="11"/>
        <v>0</v>
      </c>
    </row>
    <row r="37" spans="1:11" ht="15" customHeight="1">
      <c r="A37" s="115"/>
      <c r="B37" s="116"/>
      <c r="C37" s="116"/>
      <c r="D37" s="117" t="s">
        <v>271</v>
      </c>
      <c r="E37" s="116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f>'Financimi i projekteve kapitale'!H25</f>
        <v>0</v>
      </c>
      <c r="K37" s="120">
        <f t="shared" si="11"/>
        <v>0</v>
      </c>
    </row>
    <row r="38" spans="1:11" ht="15" customHeight="1">
      <c r="A38" s="115"/>
      <c r="B38" s="116"/>
      <c r="C38" s="116"/>
      <c r="D38" s="117" t="s">
        <v>272</v>
      </c>
      <c r="E38" s="116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f>'Financimi i projekteve kapitale'!I25</f>
        <v>0</v>
      </c>
      <c r="K38" s="120">
        <f t="shared" si="11"/>
        <v>0</v>
      </c>
    </row>
    <row r="39" spans="1:11" ht="15" customHeight="1">
      <c r="A39" s="125" t="s">
        <v>34</v>
      </c>
      <c r="B39" s="126"/>
      <c r="C39" s="126">
        <v>16388</v>
      </c>
      <c r="D39" s="127" t="s">
        <v>279</v>
      </c>
      <c r="E39" s="126">
        <f aca="true" t="shared" si="13" ref="E39:K39">SUM(E40:E42)</f>
        <v>1</v>
      </c>
      <c r="F39" s="128">
        <f t="shared" si="13"/>
        <v>0</v>
      </c>
      <c r="G39" s="128">
        <f t="shared" si="13"/>
        <v>0</v>
      </c>
      <c r="H39" s="128">
        <f t="shared" si="13"/>
        <v>0</v>
      </c>
      <c r="I39" s="128">
        <f t="shared" si="13"/>
        <v>0</v>
      </c>
      <c r="J39" s="128">
        <f t="shared" si="13"/>
        <v>0</v>
      </c>
      <c r="K39" s="128">
        <f t="shared" si="13"/>
        <v>0</v>
      </c>
    </row>
    <row r="40" spans="1:11" ht="15" customHeight="1">
      <c r="A40" s="115"/>
      <c r="B40" s="116"/>
      <c r="C40" s="116"/>
      <c r="D40" s="117" t="s">
        <v>270</v>
      </c>
      <c r="E40" s="116">
        <v>1</v>
      </c>
      <c r="F40" s="120"/>
      <c r="G40" s="120">
        <v>0</v>
      </c>
      <c r="H40" s="120">
        <v>0</v>
      </c>
      <c r="I40" s="120"/>
      <c r="J40" s="120"/>
      <c r="K40" s="120">
        <f t="shared" si="11"/>
        <v>0</v>
      </c>
    </row>
    <row r="41" spans="1:11" ht="15" customHeight="1">
      <c r="A41" s="115"/>
      <c r="B41" s="116"/>
      <c r="C41" s="116"/>
      <c r="D41" s="117" t="s">
        <v>271</v>
      </c>
      <c r="E41" s="116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f>'Financimi i projekteve kapitale'!H29</f>
        <v>0</v>
      </c>
      <c r="K41" s="120">
        <f t="shared" si="11"/>
        <v>0</v>
      </c>
    </row>
    <row r="42" spans="1:11" ht="15" customHeight="1">
      <c r="A42" s="115"/>
      <c r="B42" s="116"/>
      <c r="C42" s="116"/>
      <c r="D42" s="117" t="s">
        <v>272</v>
      </c>
      <c r="E42" s="116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f>'Financimi i projekteve kapitale'!I29</f>
        <v>0</v>
      </c>
      <c r="K42" s="120">
        <f t="shared" si="11"/>
        <v>0</v>
      </c>
    </row>
    <row r="43" spans="1:11" ht="15" customHeight="1">
      <c r="A43" s="125" t="s">
        <v>35</v>
      </c>
      <c r="B43" s="126"/>
      <c r="C43" s="126">
        <v>16428</v>
      </c>
      <c r="D43" s="127" t="s">
        <v>280</v>
      </c>
      <c r="E43" s="126">
        <f aca="true" t="shared" si="14" ref="E43:K43">SUM(E44:E46)</f>
        <v>1</v>
      </c>
      <c r="F43" s="128">
        <f t="shared" si="14"/>
        <v>0</v>
      </c>
      <c r="G43" s="128">
        <f t="shared" si="14"/>
        <v>0</v>
      </c>
      <c r="H43" s="128">
        <f t="shared" si="14"/>
        <v>0</v>
      </c>
      <c r="I43" s="128">
        <f t="shared" si="14"/>
        <v>0</v>
      </c>
      <c r="J43" s="128">
        <f t="shared" si="14"/>
        <v>0</v>
      </c>
      <c r="K43" s="128">
        <f t="shared" si="14"/>
        <v>0</v>
      </c>
    </row>
    <row r="44" spans="1:11" ht="15" customHeight="1">
      <c r="A44" s="115"/>
      <c r="B44" s="116"/>
      <c r="C44" s="116"/>
      <c r="D44" s="117" t="s">
        <v>270</v>
      </c>
      <c r="E44" s="116">
        <v>1</v>
      </c>
      <c r="F44" s="120">
        <v>0</v>
      </c>
      <c r="G44" s="120">
        <v>0</v>
      </c>
      <c r="H44" s="120">
        <v>0</v>
      </c>
      <c r="I44" s="120">
        <v>0</v>
      </c>
      <c r="J44" s="120">
        <f>'Financimi i projekteve kapitale'!G33</f>
        <v>0</v>
      </c>
      <c r="K44" s="120">
        <f t="shared" si="11"/>
        <v>0</v>
      </c>
    </row>
    <row r="45" spans="1:11" ht="15" customHeight="1">
      <c r="A45" s="115"/>
      <c r="B45" s="116"/>
      <c r="C45" s="116"/>
      <c r="D45" s="117" t="s">
        <v>271</v>
      </c>
      <c r="E45" s="116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f>'Financimi i projekteve kapitale'!H33</f>
        <v>0</v>
      </c>
      <c r="K45" s="120">
        <f t="shared" si="11"/>
        <v>0</v>
      </c>
    </row>
    <row r="46" spans="1:11" ht="15" customHeight="1">
      <c r="A46" s="115"/>
      <c r="B46" s="116"/>
      <c r="C46" s="116"/>
      <c r="D46" s="117" t="s">
        <v>272</v>
      </c>
      <c r="E46" s="116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f>'Financimi i projekteve kapitale'!I33</f>
        <v>0</v>
      </c>
      <c r="K46" s="120">
        <f t="shared" si="11"/>
        <v>0</v>
      </c>
    </row>
    <row r="47" spans="1:11" ht="15" customHeight="1">
      <c r="A47" s="125" t="s">
        <v>36</v>
      </c>
      <c r="B47" s="126"/>
      <c r="C47" s="126">
        <v>16468</v>
      </c>
      <c r="D47" s="127" t="s">
        <v>281</v>
      </c>
      <c r="E47" s="126">
        <f aca="true" t="shared" si="15" ref="E47:K47">SUM(E48:E50)</f>
        <v>3</v>
      </c>
      <c r="F47" s="128">
        <f t="shared" si="15"/>
        <v>0</v>
      </c>
      <c r="G47" s="128">
        <f t="shared" si="15"/>
        <v>0</v>
      </c>
      <c r="H47" s="128">
        <f t="shared" si="15"/>
        <v>0</v>
      </c>
      <c r="I47" s="128">
        <f t="shared" si="15"/>
        <v>0</v>
      </c>
      <c r="J47" s="128">
        <f t="shared" si="15"/>
        <v>0</v>
      </c>
      <c r="K47" s="128">
        <f t="shared" si="15"/>
        <v>0</v>
      </c>
    </row>
    <row r="48" spans="1:11" ht="15" customHeight="1">
      <c r="A48" s="115"/>
      <c r="B48" s="116"/>
      <c r="C48" s="116"/>
      <c r="D48" s="117" t="s">
        <v>270</v>
      </c>
      <c r="E48" s="116">
        <v>3</v>
      </c>
      <c r="F48" s="120">
        <v>0</v>
      </c>
      <c r="G48" s="120">
        <v>0</v>
      </c>
      <c r="H48" s="120">
        <v>0</v>
      </c>
      <c r="I48" s="120">
        <v>0</v>
      </c>
      <c r="J48" s="120">
        <f>'Financimi i projekteve kapitale'!G37</f>
        <v>0</v>
      </c>
      <c r="K48" s="120">
        <f t="shared" si="11"/>
        <v>0</v>
      </c>
    </row>
    <row r="49" spans="1:11" ht="15" customHeight="1">
      <c r="A49" s="115"/>
      <c r="B49" s="116"/>
      <c r="C49" s="116"/>
      <c r="D49" s="117" t="s">
        <v>271</v>
      </c>
      <c r="E49" s="116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f>'Financimi i projekteve kapitale'!H37</f>
        <v>0</v>
      </c>
      <c r="K49" s="120">
        <f t="shared" si="11"/>
        <v>0</v>
      </c>
    </row>
    <row r="50" spans="1:11" ht="15" customHeight="1">
      <c r="A50" s="115"/>
      <c r="B50" s="116"/>
      <c r="C50" s="116"/>
      <c r="D50" s="117" t="s">
        <v>272</v>
      </c>
      <c r="E50" s="116"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f>'Financimi i projekteve kapitale'!I37</f>
        <v>0</v>
      </c>
      <c r="K50" s="120">
        <f t="shared" si="11"/>
        <v>0</v>
      </c>
    </row>
    <row r="51" spans="1:11" ht="15" customHeight="1">
      <c r="A51" s="125" t="s">
        <v>37</v>
      </c>
      <c r="B51" s="126"/>
      <c r="C51" s="126">
        <v>16508</v>
      </c>
      <c r="D51" s="127" t="s">
        <v>282</v>
      </c>
      <c r="E51" s="126">
        <f aca="true" t="shared" si="16" ref="E51:K51">SUM(E52:E54)</f>
        <v>1</v>
      </c>
      <c r="F51" s="128">
        <f t="shared" si="16"/>
        <v>7947</v>
      </c>
      <c r="G51" s="128">
        <f t="shared" si="16"/>
        <v>0</v>
      </c>
      <c r="H51" s="128">
        <f t="shared" si="16"/>
        <v>0</v>
      </c>
      <c r="I51" s="128">
        <f t="shared" si="16"/>
        <v>5000</v>
      </c>
      <c r="J51" s="128">
        <f t="shared" si="16"/>
        <v>0</v>
      </c>
      <c r="K51" s="128">
        <f t="shared" si="16"/>
        <v>12947</v>
      </c>
    </row>
    <row r="52" spans="1:11" ht="15" customHeight="1">
      <c r="A52" s="115"/>
      <c r="B52" s="116"/>
      <c r="C52" s="116"/>
      <c r="D52" s="117" t="s">
        <v>270</v>
      </c>
      <c r="E52" s="116">
        <v>1</v>
      </c>
      <c r="F52" s="120">
        <v>7947</v>
      </c>
      <c r="G52" s="120">
        <v>0</v>
      </c>
      <c r="H52" s="120">
        <v>0</v>
      </c>
      <c r="I52" s="120">
        <v>5000</v>
      </c>
      <c r="J52" s="120">
        <f>'Financimi i projekteve kapitale'!G41</f>
        <v>0</v>
      </c>
      <c r="K52" s="120">
        <f t="shared" si="11"/>
        <v>12947</v>
      </c>
    </row>
    <row r="53" spans="1:11" ht="15" customHeight="1">
      <c r="A53" s="115"/>
      <c r="B53" s="116"/>
      <c r="C53" s="116"/>
      <c r="D53" s="117" t="s">
        <v>271</v>
      </c>
      <c r="E53" s="116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f>'Financimi i projekteve kapitale'!H41</f>
        <v>0</v>
      </c>
      <c r="K53" s="120">
        <f t="shared" si="11"/>
        <v>0</v>
      </c>
    </row>
    <row r="54" spans="1:11" ht="15" customHeight="1">
      <c r="A54" s="115"/>
      <c r="B54" s="116"/>
      <c r="C54" s="116"/>
      <c r="D54" s="117" t="s">
        <v>272</v>
      </c>
      <c r="E54" s="116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f>'Financimi i projekteve kapitale'!I41</f>
        <v>0</v>
      </c>
      <c r="K54" s="120">
        <f t="shared" si="11"/>
        <v>0</v>
      </c>
    </row>
    <row r="55" spans="1:11" ht="15" customHeight="1">
      <c r="A55" s="125" t="s">
        <v>38</v>
      </c>
      <c r="B55" s="126"/>
      <c r="C55" s="126">
        <v>16548</v>
      </c>
      <c r="D55" s="127" t="s">
        <v>283</v>
      </c>
      <c r="E55" s="126">
        <f aca="true" t="shared" si="17" ref="E55:J55">SUM(E56:E58)</f>
        <v>0</v>
      </c>
      <c r="F55" s="128">
        <f t="shared" si="17"/>
        <v>0</v>
      </c>
      <c r="G55" s="128">
        <f t="shared" si="17"/>
        <v>0</v>
      </c>
      <c r="H55" s="128">
        <f t="shared" si="17"/>
        <v>0</v>
      </c>
      <c r="I55" s="128">
        <f t="shared" si="17"/>
        <v>0</v>
      </c>
      <c r="J55" s="128">
        <f t="shared" si="17"/>
        <v>0</v>
      </c>
      <c r="K55" s="128">
        <f t="shared" si="11"/>
        <v>0</v>
      </c>
    </row>
    <row r="56" spans="1:11" ht="15" customHeight="1">
      <c r="A56" s="115"/>
      <c r="B56" s="116"/>
      <c r="C56" s="116"/>
      <c r="D56" s="117" t="s">
        <v>270</v>
      </c>
      <c r="E56" s="116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f>'Financimi i projekteve kapitale'!G45</f>
        <v>0</v>
      </c>
      <c r="K56" s="120">
        <f t="shared" si="11"/>
        <v>0</v>
      </c>
    </row>
    <row r="57" spans="1:11" ht="15" customHeight="1">
      <c r="A57" s="115"/>
      <c r="B57" s="116"/>
      <c r="C57" s="116"/>
      <c r="D57" s="117" t="s">
        <v>271</v>
      </c>
      <c r="E57" s="116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f>'Financimi i projekteve kapitale'!H45</f>
        <v>0</v>
      </c>
      <c r="K57" s="120">
        <f t="shared" si="11"/>
        <v>0</v>
      </c>
    </row>
    <row r="58" spans="1:11" ht="15" customHeight="1">
      <c r="A58" s="115"/>
      <c r="B58" s="116"/>
      <c r="C58" s="116"/>
      <c r="D58" s="117" t="s">
        <v>272</v>
      </c>
      <c r="E58" s="116">
        <v>0</v>
      </c>
      <c r="F58" s="120">
        <v>0</v>
      </c>
      <c r="G58" s="120">
        <v>0</v>
      </c>
      <c r="H58" s="120">
        <v>0</v>
      </c>
      <c r="I58" s="120">
        <v>0</v>
      </c>
      <c r="J58" s="120">
        <f>'Financimi i projekteve kapitale'!I45</f>
        <v>0</v>
      </c>
      <c r="K58" s="120">
        <f t="shared" si="11"/>
        <v>0</v>
      </c>
    </row>
    <row r="59" spans="1:11" ht="15" customHeight="1">
      <c r="A59" s="121">
        <v>1.4</v>
      </c>
      <c r="B59" s="122">
        <v>166</v>
      </c>
      <c r="C59" s="123">
        <v>16615</v>
      </c>
      <c r="D59" s="122" t="s">
        <v>284</v>
      </c>
      <c r="E59" s="123">
        <f aca="true" t="shared" si="18" ref="E59:K59">SUM(E60:E62)</f>
        <v>8</v>
      </c>
      <c r="F59" s="124">
        <f t="shared" si="18"/>
        <v>70320</v>
      </c>
      <c r="G59" s="124">
        <f t="shared" si="18"/>
        <v>10000</v>
      </c>
      <c r="H59" s="124">
        <f t="shared" si="18"/>
        <v>0</v>
      </c>
      <c r="I59" s="124">
        <f t="shared" si="18"/>
        <v>0</v>
      </c>
      <c r="J59" s="124">
        <f t="shared" si="18"/>
        <v>0</v>
      </c>
      <c r="K59" s="124">
        <f t="shared" si="18"/>
        <v>80320</v>
      </c>
    </row>
    <row r="60" spans="1:11" ht="15" customHeight="1">
      <c r="A60" s="115"/>
      <c r="B60" s="116"/>
      <c r="C60" s="116"/>
      <c r="D60" s="117" t="s">
        <v>270</v>
      </c>
      <c r="E60" s="116">
        <v>8</v>
      </c>
      <c r="F60" s="120">
        <v>70320</v>
      </c>
      <c r="G60" s="120">
        <v>8000</v>
      </c>
      <c r="H60" s="120">
        <v>0</v>
      </c>
      <c r="I60" s="120">
        <v>0</v>
      </c>
      <c r="J60" s="120"/>
      <c r="K60" s="120">
        <f aca="true" t="shared" si="19" ref="K60:K66">SUM(F60:J60)</f>
        <v>78320</v>
      </c>
    </row>
    <row r="61" spans="1:11" ht="15" customHeight="1">
      <c r="A61" s="115"/>
      <c r="B61" s="116"/>
      <c r="C61" s="116"/>
      <c r="D61" s="117" t="s">
        <v>271</v>
      </c>
      <c r="E61" s="116">
        <v>0</v>
      </c>
      <c r="F61" s="120">
        <v>0</v>
      </c>
      <c r="G61" s="120">
        <v>2000</v>
      </c>
      <c r="H61" s="120">
        <v>0</v>
      </c>
      <c r="I61" s="120">
        <v>0</v>
      </c>
      <c r="J61" s="120">
        <v>0</v>
      </c>
      <c r="K61" s="120">
        <f t="shared" si="19"/>
        <v>2000</v>
      </c>
    </row>
    <row r="62" spans="1:11" ht="15" customHeight="1">
      <c r="A62" s="115"/>
      <c r="B62" s="116"/>
      <c r="C62" s="116"/>
      <c r="D62" s="117" t="s">
        <v>272</v>
      </c>
      <c r="E62" s="116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f t="shared" si="19"/>
        <v>0</v>
      </c>
    </row>
    <row r="63" spans="1:11" ht="15" customHeight="1">
      <c r="A63" s="121">
        <v>1.5</v>
      </c>
      <c r="B63" s="122">
        <v>167</v>
      </c>
      <c r="C63" s="123">
        <v>16740</v>
      </c>
      <c r="D63" s="122" t="s">
        <v>285</v>
      </c>
      <c r="E63" s="123">
        <f aca="true" t="shared" si="20" ref="E63:K63">SUM(E64:E66)</f>
        <v>0</v>
      </c>
      <c r="F63" s="124">
        <f t="shared" si="20"/>
        <v>0</v>
      </c>
      <c r="G63" s="124">
        <f t="shared" si="20"/>
        <v>0</v>
      </c>
      <c r="H63" s="124">
        <f t="shared" si="20"/>
        <v>0</v>
      </c>
      <c r="I63" s="124">
        <f t="shared" si="20"/>
        <v>0</v>
      </c>
      <c r="J63" s="124">
        <f t="shared" si="20"/>
        <v>0</v>
      </c>
      <c r="K63" s="124">
        <f t="shared" si="20"/>
        <v>0</v>
      </c>
    </row>
    <row r="64" spans="1:11" ht="15" customHeight="1">
      <c r="A64" s="115"/>
      <c r="B64" s="116"/>
      <c r="C64" s="116"/>
      <c r="D64" s="117" t="s">
        <v>270</v>
      </c>
      <c r="E64" s="116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f>'Financimi i projekteve kapitale'!G53</f>
        <v>0</v>
      </c>
      <c r="K64" s="120">
        <f t="shared" si="19"/>
        <v>0</v>
      </c>
    </row>
    <row r="65" spans="1:11" ht="15" customHeight="1">
      <c r="A65" s="115"/>
      <c r="B65" s="116"/>
      <c r="C65" s="116"/>
      <c r="D65" s="117" t="s">
        <v>271</v>
      </c>
      <c r="E65" s="116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f>'Financimi i projekteve kapitale'!H53</f>
        <v>0</v>
      </c>
      <c r="K65" s="120">
        <f t="shared" si="19"/>
        <v>0</v>
      </c>
    </row>
    <row r="66" spans="1:11" ht="15" customHeight="1">
      <c r="A66" s="115"/>
      <c r="B66" s="116"/>
      <c r="C66" s="116"/>
      <c r="D66" s="117" t="s">
        <v>272</v>
      </c>
      <c r="E66" s="116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f>'Financimi i projekteve kapitale'!I53</f>
        <v>0</v>
      </c>
      <c r="K66" s="120">
        <f t="shared" si="19"/>
        <v>0</v>
      </c>
    </row>
    <row r="67" spans="1:11" ht="15" customHeight="1">
      <c r="A67" s="121">
        <v>1.6</v>
      </c>
      <c r="B67" s="122">
        <v>175</v>
      </c>
      <c r="C67" s="123"/>
      <c r="D67" s="122" t="s">
        <v>286</v>
      </c>
      <c r="E67" s="123">
        <f aca="true" t="shared" si="21" ref="E67:K67">E71+E75</f>
        <v>9</v>
      </c>
      <c r="F67" s="124">
        <f t="shared" si="21"/>
        <v>90200</v>
      </c>
      <c r="G67" s="124">
        <f t="shared" si="21"/>
        <v>2000</v>
      </c>
      <c r="H67" s="124">
        <f t="shared" si="21"/>
        <v>0</v>
      </c>
      <c r="I67" s="124">
        <f t="shared" si="21"/>
        <v>0</v>
      </c>
      <c r="J67" s="124">
        <f t="shared" si="21"/>
        <v>0</v>
      </c>
      <c r="K67" s="124">
        <f t="shared" si="21"/>
        <v>92200</v>
      </c>
    </row>
    <row r="68" spans="1:11" ht="15" customHeight="1">
      <c r="A68" s="115"/>
      <c r="B68" s="116"/>
      <c r="C68" s="116"/>
      <c r="D68" s="117" t="s">
        <v>270</v>
      </c>
      <c r="E68" s="116">
        <f aca="true" t="shared" si="22" ref="E68:K70">E72+E76</f>
        <v>9</v>
      </c>
      <c r="F68" s="120">
        <f t="shared" si="22"/>
        <v>90200</v>
      </c>
      <c r="G68" s="120">
        <f t="shared" si="22"/>
        <v>0</v>
      </c>
      <c r="H68" s="120">
        <f t="shared" si="22"/>
        <v>0</v>
      </c>
      <c r="I68" s="120">
        <f t="shared" si="22"/>
        <v>0</v>
      </c>
      <c r="J68" s="120">
        <f t="shared" si="22"/>
        <v>0</v>
      </c>
      <c r="K68" s="120">
        <f t="shared" si="22"/>
        <v>90200</v>
      </c>
    </row>
    <row r="69" spans="1:11" ht="15" customHeight="1">
      <c r="A69" s="115"/>
      <c r="B69" s="116"/>
      <c r="C69" s="116"/>
      <c r="D69" s="117" t="s">
        <v>271</v>
      </c>
      <c r="E69" s="129">
        <f>E73+E77</f>
        <v>0</v>
      </c>
      <c r="F69" s="120"/>
      <c r="G69" s="120">
        <f t="shared" si="22"/>
        <v>2000</v>
      </c>
      <c r="H69" s="120">
        <f t="shared" si="22"/>
        <v>0</v>
      </c>
      <c r="I69" s="120">
        <f t="shared" si="22"/>
        <v>0</v>
      </c>
      <c r="J69" s="120">
        <f t="shared" si="22"/>
        <v>0</v>
      </c>
      <c r="K69" s="120">
        <f t="shared" si="22"/>
        <v>2000</v>
      </c>
    </row>
    <row r="70" spans="1:11" ht="15" customHeight="1">
      <c r="A70" s="115"/>
      <c r="B70" s="116"/>
      <c r="C70" s="116"/>
      <c r="D70" s="117" t="s">
        <v>272</v>
      </c>
      <c r="E70" s="129">
        <f>E74+E78</f>
        <v>0</v>
      </c>
      <c r="F70" s="120">
        <f t="shared" si="22"/>
        <v>0</v>
      </c>
      <c r="G70" s="120">
        <f t="shared" si="22"/>
        <v>0</v>
      </c>
      <c r="H70" s="120">
        <f t="shared" si="22"/>
        <v>0</v>
      </c>
      <c r="I70" s="120">
        <f t="shared" si="22"/>
        <v>0</v>
      </c>
      <c r="J70" s="120">
        <f t="shared" si="22"/>
        <v>0</v>
      </c>
      <c r="K70" s="120">
        <f t="shared" si="22"/>
        <v>0</v>
      </c>
    </row>
    <row r="71" spans="1:11" ht="15" customHeight="1">
      <c r="A71" s="125" t="s">
        <v>39</v>
      </c>
      <c r="B71" s="126"/>
      <c r="C71" s="126">
        <v>17508</v>
      </c>
      <c r="D71" s="127" t="s">
        <v>287</v>
      </c>
      <c r="E71" s="126">
        <f aca="true" t="shared" si="23" ref="E71:K71">SUM(E72:E74)</f>
        <v>7</v>
      </c>
      <c r="F71" s="128">
        <f t="shared" si="23"/>
        <v>90200</v>
      </c>
      <c r="G71" s="128">
        <f t="shared" si="23"/>
        <v>2000</v>
      </c>
      <c r="H71" s="128">
        <f t="shared" si="23"/>
        <v>0</v>
      </c>
      <c r="I71" s="128">
        <f t="shared" si="23"/>
        <v>0</v>
      </c>
      <c r="J71" s="128">
        <f t="shared" si="23"/>
        <v>0</v>
      </c>
      <c r="K71" s="128">
        <f t="shared" si="23"/>
        <v>92200</v>
      </c>
    </row>
    <row r="72" spans="1:11" ht="15" customHeight="1">
      <c r="A72" s="115"/>
      <c r="B72" s="116"/>
      <c r="C72" s="116"/>
      <c r="D72" s="117" t="s">
        <v>270</v>
      </c>
      <c r="E72" s="116">
        <v>7</v>
      </c>
      <c r="F72" s="120">
        <v>90200</v>
      </c>
      <c r="G72" s="120">
        <v>0</v>
      </c>
      <c r="H72" s="120">
        <v>0</v>
      </c>
      <c r="I72" s="120">
        <v>0</v>
      </c>
      <c r="J72" s="120">
        <v>0</v>
      </c>
      <c r="K72" s="120">
        <f>SUM(F72:J72)</f>
        <v>90200</v>
      </c>
    </row>
    <row r="73" spans="1:11" ht="15" customHeight="1">
      <c r="A73" s="115"/>
      <c r="B73" s="116"/>
      <c r="C73" s="116"/>
      <c r="D73" s="117" t="s">
        <v>271</v>
      </c>
      <c r="E73" s="116">
        <v>0</v>
      </c>
      <c r="F73" s="120"/>
      <c r="G73" s="120">
        <v>2000</v>
      </c>
      <c r="H73" s="120">
        <v>0</v>
      </c>
      <c r="I73" s="120">
        <v>0</v>
      </c>
      <c r="J73" s="120">
        <v>0</v>
      </c>
      <c r="K73" s="120">
        <f>SUM(F73:J73)</f>
        <v>2000</v>
      </c>
    </row>
    <row r="74" spans="1:11" ht="15" customHeight="1">
      <c r="A74" s="115"/>
      <c r="B74" s="116"/>
      <c r="C74" s="116"/>
      <c r="D74" s="117" t="s">
        <v>272</v>
      </c>
      <c r="E74" s="116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f>SUM(F74:J74)</f>
        <v>0</v>
      </c>
    </row>
    <row r="75" spans="1:11" ht="15" customHeight="1">
      <c r="A75" s="125" t="s">
        <v>40</v>
      </c>
      <c r="B75" s="126"/>
      <c r="C75" s="126">
        <v>17548</v>
      </c>
      <c r="D75" s="127" t="s">
        <v>288</v>
      </c>
      <c r="E75" s="126">
        <f aca="true" t="shared" si="24" ref="E75:K75">SUM(E76:E78)</f>
        <v>2</v>
      </c>
      <c r="F75" s="128">
        <f t="shared" si="24"/>
        <v>0</v>
      </c>
      <c r="G75" s="128">
        <f t="shared" si="24"/>
        <v>0</v>
      </c>
      <c r="H75" s="128">
        <f t="shared" si="24"/>
        <v>0</v>
      </c>
      <c r="I75" s="128">
        <f t="shared" si="24"/>
        <v>0</v>
      </c>
      <c r="J75" s="128">
        <f t="shared" si="24"/>
        <v>0</v>
      </c>
      <c r="K75" s="128">
        <f t="shared" si="24"/>
        <v>0</v>
      </c>
    </row>
    <row r="76" spans="1:11" ht="15" customHeight="1">
      <c r="A76" s="115"/>
      <c r="B76" s="116"/>
      <c r="C76" s="116"/>
      <c r="D76" s="117" t="s">
        <v>270</v>
      </c>
      <c r="E76" s="116">
        <v>2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f>SUM(F76:J76)</f>
        <v>0</v>
      </c>
    </row>
    <row r="77" spans="1:11" ht="15" customHeight="1">
      <c r="A77" s="115"/>
      <c r="B77" s="116"/>
      <c r="C77" s="116"/>
      <c r="D77" s="117" t="s">
        <v>271</v>
      </c>
      <c r="E77" s="116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f>SUM(F77:J77)</f>
        <v>0</v>
      </c>
    </row>
    <row r="78" spans="1:11" ht="15" customHeight="1">
      <c r="A78" s="115"/>
      <c r="B78" s="116"/>
      <c r="C78" s="116"/>
      <c r="D78" s="117" t="s">
        <v>272</v>
      </c>
      <c r="E78" s="116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f>SUM(F78:J78)</f>
        <v>0</v>
      </c>
    </row>
    <row r="79" spans="1:11" ht="15" customHeight="1">
      <c r="A79" s="121">
        <v>1.7</v>
      </c>
      <c r="B79" s="122">
        <v>180</v>
      </c>
      <c r="C79" s="123"/>
      <c r="D79" s="122" t="s">
        <v>289</v>
      </c>
      <c r="E79" s="123">
        <f aca="true" t="shared" si="25" ref="E79:K79">E83+E87+E91+E95+E99+E103+E107</f>
        <v>3</v>
      </c>
      <c r="F79" s="124">
        <f t="shared" si="25"/>
        <v>66628</v>
      </c>
      <c r="G79" s="124">
        <f t="shared" si="25"/>
        <v>10000</v>
      </c>
      <c r="H79" s="124">
        <f t="shared" si="25"/>
        <v>0</v>
      </c>
      <c r="I79" s="124">
        <f t="shared" si="25"/>
        <v>0</v>
      </c>
      <c r="J79" s="124">
        <f t="shared" si="25"/>
        <v>584079</v>
      </c>
      <c r="K79" s="124">
        <f t="shared" si="25"/>
        <v>660707</v>
      </c>
    </row>
    <row r="80" spans="1:11" ht="15" customHeight="1">
      <c r="A80" s="115"/>
      <c r="B80" s="116"/>
      <c r="C80" s="116"/>
      <c r="D80" s="117" t="s">
        <v>270</v>
      </c>
      <c r="E80" s="116">
        <f aca="true" t="shared" si="26" ref="E80:K82">E84+E88+E92+E96+E100+E104+E108</f>
        <v>3</v>
      </c>
      <c r="F80" s="120">
        <f t="shared" si="26"/>
        <v>66628</v>
      </c>
      <c r="G80" s="120">
        <f t="shared" si="26"/>
        <v>0</v>
      </c>
      <c r="H80" s="120">
        <f t="shared" si="26"/>
        <v>0</v>
      </c>
      <c r="I80" s="120">
        <f t="shared" si="26"/>
        <v>0</v>
      </c>
      <c r="J80" s="120">
        <f t="shared" si="26"/>
        <v>113641</v>
      </c>
      <c r="K80" s="120">
        <f t="shared" si="26"/>
        <v>180269</v>
      </c>
    </row>
    <row r="81" spans="1:11" ht="15" customHeight="1">
      <c r="A81" s="115"/>
      <c r="B81" s="116"/>
      <c r="C81" s="116"/>
      <c r="D81" s="117" t="s">
        <v>271</v>
      </c>
      <c r="E81" s="116">
        <f t="shared" si="26"/>
        <v>0</v>
      </c>
      <c r="F81" s="120">
        <f t="shared" si="26"/>
        <v>0</v>
      </c>
      <c r="G81" s="120">
        <f t="shared" si="26"/>
        <v>10000</v>
      </c>
      <c r="H81" s="120">
        <f t="shared" si="26"/>
        <v>0</v>
      </c>
      <c r="I81" s="120">
        <f t="shared" si="26"/>
        <v>0</v>
      </c>
      <c r="J81" s="120">
        <f t="shared" si="26"/>
        <v>470438</v>
      </c>
      <c r="K81" s="120">
        <f t="shared" si="26"/>
        <v>480438</v>
      </c>
    </row>
    <row r="82" spans="1:11" ht="15" customHeight="1">
      <c r="A82" s="115"/>
      <c r="B82" s="116"/>
      <c r="C82" s="116"/>
      <c r="D82" s="117" t="s">
        <v>272</v>
      </c>
      <c r="E82" s="116">
        <f t="shared" si="26"/>
        <v>0</v>
      </c>
      <c r="F82" s="120">
        <f t="shared" si="26"/>
        <v>0</v>
      </c>
      <c r="G82" s="120">
        <f t="shared" si="26"/>
        <v>0</v>
      </c>
      <c r="H82" s="120">
        <f t="shared" si="26"/>
        <v>0</v>
      </c>
      <c r="I82" s="120">
        <f t="shared" si="26"/>
        <v>0</v>
      </c>
      <c r="J82" s="120">
        <f t="shared" si="26"/>
        <v>0</v>
      </c>
      <c r="K82" s="120">
        <f t="shared" si="26"/>
        <v>0</v>
      </c>
    </row>
    <row r="83" spans="1:11" ht="15" customHeight="1">
      <c r="A83" s="125" t="s">
        <v>41</v>
      </c>
      <c r="B83" s="126"/>
      <c r="C83" s="126">
        <v>18008</v>
      </c>
      <c r="D83" s="127" t="s">
        <v>290</v>
      </c>
      <c r="E83" s="126">
        <f aca="true" t="shared" si="27" ref="E83:K83">SUM(E84:E86)</f>
        <v>3</v>
      </c>
      <c r="F83" s="128">
        <f t="shared" si="27"/>
        <v>66628</v>
      </c>
      <c r="G83" s="128">
        <f t="shared" si="27"/>
        <v>10000</v>
      </c>
      <c r="H83" s="128">
        <f t="shared" si="27"/>
        <v>0</v>
      </c>
      <c r="I83" s="128">
        <f t="shared" si="27"/>
        <v>0</v>
      </c>
      <c r="J83" s="128">
        <f t="shared" si="27"/>
        <v>584079</v>
      </c>
      <c r="K83" s="128">
        <f t="shared" si="27"/>
        <v>660707</v>
      </c>
    </row>
    <row r="84" spans="1:11" ht="15" customHeight="1">
      <c r="A84" s="115"/>
      <c r="B84" s="116"/>
      <c r="C84" s="116"/>
      <c r="D84" s="117" t="s">
        <v>270</v>
      </c>
      <c r="E84" s="116">
        <v>3</v>
      </c>
      <c r="F84" s="120">
        <v>66628</v>
      </c>
      <c r="G84" s="120">
        <v>0</v>
      </c>
      <c r="H84" s="120">
        <v>0</v>
      </c>
      <c r="I84" s="120">
        <v>0</v>
      </c>
      <c r="J84" s="120">
        <v>113641</v>
      </c>
      <c r="K84" s="120">
        <f aca="true" t="shared" si="28" ref="K84:K114">SUM(F84:J84)</f>
        <v>180269</v>
      </c>
    </row>
    <row r="85" spans="1:11" ht="15" customHeight="1">
      <c r="A85" s="115"/>
      <c r="B85" s="116"/>
      <c r="C85" s="116"/>
      <c r="D85" s="117" t="s">
        <v>271</v>
      </c>
      <c r="E85" s="116">
        <v>0</v>
      </c>
      <c r="F85" s="120">
        <v>0</v>
      </c>
      <c r="G85" s="120">
        <v>10000</v>
      </c>
      <c r="H85" s="120">
        <v>0</v>
      </c>
      <c r="I85" s="120">
        <v>0</v>
      </c>
      <c r="J85" s="120">
        <v>470438</v>
      </c>
      <c r="K85" s="120">
        <f t="shared" si="28"/>
        <v>480438</v>
      </c>
    </row>
    <row r="86" spans="1:11" ht="15" customHeight="1">
      <c r="A86" s="115"/>
      <c r="B86" s="116"/>
      <c r="C86" s="116"/>
      <c r="D86" s="117" t="s">
        <v>272</v>
      </c>
      <c r="E86" s="116">
        <v>0</v>
      </c>
      <c r="F86" s="120">
        <v>0</v>
      </c>
      <c r="G86" s="120"/>
      <c r="H86" s="120">
        <v>0</v>
      </c>
      <c r="I86" s="120">
        <v>0</v>
      </c>
      <c r="J86" s="120">
        <v>0</v>
      </c>
      <c r="K86" s="120">
        <f t="shared" si="28"/>
        <v>0</v>
      </c>
    </row>
    <row r="87" spans="1:11" ht="15" customHeight="1">
      <c r="A87" s="125" t="s">
        <v>42</v>
      </c>
      <c r="B87" s="126"/>
      <c r="C87" s="126">
        <v>18048</v>
      </c>
      <c r="D87" s="127" t="s">
        <v>291</v>
      </c>
      <c r="E87" s="126">
        <f aca="true" t="shared" si="29" ref="E87:K87">SUM(E88:E90)</f>
        <v>0</v>
      </c>
      <c r="F87" s="128">
        <f t="shared" si="29"/>
        <v>0</v>
      </c>
      <c r="G87" s="128">
        <f t="shared" si="29"/>
        <v>0</v>
      </c>
      <c r="H87" s="128">
        <f t="shared" si="29"/>
        <v>0</v>
      </c>
      <c r="I87" s="128">
        <f t="shared" si="29"/>
        <v>0</v>
      </c>
      <c r="J87" s="128">
        <f t="shared" si="29"/>
        <v>0</v>
      </c>
      <c r="K87" s="128">
        <f t="shared" si="29"/>
        <v>0</v>
      </c>
    </row>
    <row r="88" spans="1:11" ht="15" customHeight="1">
      <c r="A88" s="115"/>
      <c r="B88" s="116"/>
      <c r="C88" s="116"/>
      <c r="D88" s="117" t="s">
        <v>270</v>
      </c>
      <c r="E88" s="116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f t="shared" si="28"/>
        <v>0</v>
      </c>
    </row>
    <row r="89" spans="1:11" ht="15" customHeight="1">
      <c r="A89" s="115"/>
      <c r="B89" s="116"/>
      <c r="C89" s="116"/>
      <c r="D89" s="117" t="s">
        <v>271</v>
      </c>
      <c r="E89" s="116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f t="shared" si="28"/>
        <v>0</v>
      </c>
    </row>
    <row r="90" spans="1:11" ht="15" customHeight="1">
      <c r="A90" s="115"/>
      <c r="B90" s="116"/>
      <c r="C90" s="116"/>
      <c r="D90" s="117" t="s">
        <v>272</v>
      </c>
      <c r="E90" s="116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f t="shared" si="28"/>
        <v>0</v>
      </c>
    </row>
    <row r="91" spans="1:11" ht="15" customHeight="1">
      <c r="A91" s="125" t="s">
        <v>43</v>
      </c>
      <c r="B91" s="126"/>
      <c r="C91" s="126">
        <v>18088</v>
      </c>
      <c r="D91" s="127" t="s">
        <v>292</v>
      </c>
      <c r="E91" s="126">
        <f aca="true" t="shared" si="30" ref="E91:K91">SUM(E92:E94)</f>
        <v>0</v>
      </c>
      <c r="F91" s="128">
        <f t="shared" si="30"/>
        <v>0</v>
      </c>
      <c r="G91" s="128">
        <f t="shared" si="30"/>
        <v>0</v>
      </c>
      <c r="H91" s="128">
        <f t="shared" si="30"/>
        <v>0</v>
      </c>
      <c r="I91" s="128">
        <f t="shared" si="30"/>
        <v>0</v>
      </c>
      <c r="J91" s="128">
        <f t="shared" si="30"/>
        <v>0</v>
      </c>
      <c r="K91" s="128">
        <f t="shared" si="30"/>
        <v>0</v>
      </c>
    </row>
    <row r="92" spans="1:11" ht="15" customHeight="1">
      <c r="A92" s="115"/>
      <c r="B92" s="116"/>
      <c r="C92" s="116"/>
      <c r="D92" s="117" t="s">
        <v>270</v>
      </c>
      <c r="E92" s="116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f t="shared" si="28"/>
        <v>0</v>
      </c>
    </row>
    <row r="93" spans="1:11" ht="15" customHeight="1">
      <c r="A93" s="115"/>
      <c r="B93" s="116"/>
      <c r="C93" s="116"/>
      <c r="D93" s="117" t="s">
        <v>271</v>
      </c>
      <c r="E93" s="116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f t="shared" si="28"/>
        <v>0</v>
      </c>
    </row>
    <row r="94" spans="1:11" ht="15" customHeight="1">
      <c r="A94" s="115"/>
      <c r="B94" s="116"/>
      <c r="C94" s="116"/>
      <c r="D94" s="117" t="s">
        <v>272</v>
      </c>
      <c r="E94" s="116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f t="shared" si="28"/>
        <v>0</v>
      </c>
    </row>
    <row r="95" spans="1:11" ht="15" customHeight="1">
      <c r="A95" s="125" t="s">
        <v>44</v>
      </c>
      <c r="B95" s="126"/>
      <c r="C95" s="126">
        <v>18128</v>
      </c>
      <c r="D95" s="127" t="s">
        <v>293</v>
      </c>
      <c r="E95" s="126">
        <f aca="true" t="shared" si="31" ref="E95:K95">SUM(E96:E98)</f>
        <v>0</v>
      </c>
      <c r="F95" s="128">
        <f t="shared" si="31"/>
        <v>0</v>
      </c>
      <c r="G95" s="128">
        <f t="shared" si="31"/>
        <v>0</v>
      </c>
      <c r="H95" s="128">
        <f t="shared" si="31"/>
        <v>0</v>
      </c>
      <c r="I95" s="128">
        <f t="shared" si="31"/>
        <v>0</v>
      </c>
      <c r="J95" s="128">
        <f t="shared" si="31"/>
        <v>0</v>
      </c>
      <c r="K95" s="128">
        <f t="shared" si="31"/>
        <v>0</v>
      </c>
    </row>
    <row r="96" spans="1:11" ht="15" customHeight="1">
      <c r="A96" s="115"/>
      <c r="B96" s="116"/>
      <c r="C96" s="116"/>
      <c r="D96" s="117" t="s">
        <v>270</v>
      </c>
      <c r="E96" s="116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f t="shared" si="28"/>
        <v>0</v>
      </c>
    </row>
    <row r="97" spans="1:11" ht="15" customHeight="1">
      <c r="A97" s="115"/>
      <c r="B97" s="116"/>
      <c r="C97" s="116"/>
      <c r="D97" s="117" t="s">
        <v>271</v>
      </c>
      <c r="E97" s="116">
        <v>0</v>
      </c>
      <c r="F97" s="120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f t="shared" si="28"/>
        <v>0</v>
      </c>
    </row>
    <row r="98" spans="1:11" ht="15" customHeight="1">
      <c r="A98" s="115"/>
      <c r="B98" s="116"/>
      <c r="C98" s="116"/>
      <c r="D98" s="117" t="s">
        <v>272</v>
      </c>
      <c r="E98" s="116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f t="shared" si="28"/>
        <v>0</v>
      </c>
    </row>
    <row r="99" spans="1:11" ht="15" customHeight="1">
      <c r="A99" s="125" t="s">
        <v>45</v>
      </c>
      <c r="B99" s="126"/>
      <c r="C99" s="126">
        <v>18168</v>
      </c>
      <c r="D99" s="127" t="s">
        <v>294</v>
      </c>
      <c r="E99" s="126">
        <f aca="true" t="shared" si="32" ref="E99:K99">SUM(E100:E102)</f>
        <v>0</v>
      </c>
      <c r="F99" s="128">
        <f t="shared" si="32"/>
        <v>0</v>
      </c>
      <c r="G99" s="128">
        <f t="shared" si="32"/>
        <v>0</v>
      </c>
      <c r="H99" s="128">
        <f t="shared" si="32"/>
        <v>0</v>
      </c>
      <c r="I99" s="128">
        <f t="shared" si="32"/>
        <v>0</v>
      </c>
      <c r="J99" s="128">
        <f t="shared" si="32"/>
        <v>0</v>
      </c>
      <c r="K99" s="128">
        <f t="shared" si="32"/>
        <v>0</v>
      </c>
    </row>
    <row r="100" spans="1:11" ht="15" customHeight="1">
      <c r="A100" s="115"/>
      <c r="B100" s="116"/>
      <c r="C100" s="116"/>
      <c r="D100" s="117" t="s">
        <v>270</v>
      </c>
      <c r="E100" s="116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0">
        <f t="shared" si="28"/>
        <v>0</v>
      </c>
    </row>
    <row r="101" spans="1:11" ht="15" customHeight="1">
      <c r="A101" s="115"/>
      <c r="B101" s="116"/>
      <c r="C101" s="116"/>
      <c r="D101" s="117" t="s">
        <v>271</v>
      </c>
      <c r="E101" s="116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f t="shared" si="28"/>
        <v>0</v>
      </c>
    </row>
    <row r="102" spans="1:11" ht="15" customHeight="1">
      <c r="A102" s="115"/>
      <c r="B102" s="116"/>
      <c r="C102" s="116"/>
      <c r="D102" s="117" t="s">
        <v>272</v>
      </c>
      <c r="E102" s="116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f t="shared" si="28"/>
        <v>0</v>
      </c>
    </row>
    <row r="103" spans="1:11" ht="15" customHeight="1">
      <c r="A103" s="125" t="s">
        <v>46</v>
      </c>
      <c r="B103" s="126"/>
      <c r="C103" s="126">
        <v>18240</v>
      </c>
      <c r="D103" s="127" t="s">
        <v>154</v>
      </c>
      <c r="E103" s="126">
        <f aca="true" t="shared" si="33" ref="E103:K103">SUM(E104:E106)</f>
        <v>0</v>
      </c>
      <c r="F103" s="128">
        <f t="shared" si="33"/>
        <v>0</v>
      </c>
      <c r="G103" s="128">
        <f t="shared" si="33"/>
        <v>0</v>
      </c>
      <c r="H103" s="128">
        <f t="shared" si="33"/>
        <v>0</v>
      </c>
      <c r="I103" s="128">
        <f t="shared" si="33"/>
        <v>0</v>
      </c>
      <c r="J103" s="128">
        <f t="shared" si="33"/>
        <v>0</v>
      </c>
      <c r="K103" s="128">
        <f t="shared" si="33"/>
        <v>0</v>
      </c>
    </row>
    <row r="104" spans="1:11" ht="15" customHeight="1">
      <c r="A104" s="115"/>
      <c r="B104" s="116"/>
      <c r="C104" s="116"/>
      <c r="D104" s="117" t="s">
        <v>270</v>
      </c>
      <c r="E104" s="116">
        <v>0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f t="shared" si="28"/>
        <v>0</v>
      </c>
    </row>
    <row r="105" spans="1:11" ht="15" customHeight="1">
      <c r="A105" s="115"/>
      <c r="B105" s="116"/>
      <c r="C105" s="116"/>
      <c r="D105" s="117" t="s">
        <v>271</v>
      </c>
      <c r="E105" s="116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f t="shared" si="28"/>
        <v>0</v>
      </c>
    </row>
    <row r="106" spans="1:11" ht="15" customHeight="1">
      <c r="A106" s="115"/>
      <c r="B106" s="116"/>
      <c r="C106" s="116"/>
      <c r="D106" s="117" t="s">
        <v>272</v>
      </c>
      <c r="E106" s="116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f t="shared" si="28"/>
        <v>0</v>
      </c>
    </row>
    <row r="107" spans="1:11" ht="15" customHeight="1">
      <c r="A107" s="125" t="s">
        <v>47</v>
      </c>
      <c r="B107" s="126"/>
      <c r="C107" s="126">
        <v>18452</v>
      </c>
      <c r="D107" s="127" t="s">
        <v>295</v>
      </c>
      <c r="E107" s="126">
        <f aca="true" t="shared" si="34" ref="E107:K107">SUM(E108:E110)</f>
        <v>0</v>
      </c>
      <c r="F107" s="128">
        <f t="shared" si="34"/>
        <v>0</v>
      </c>
      <c r="G107" s="128">
        <f t="shared" si="34"/>
        <v>0</v>
      </c>
      <c r="H107" s="128">
        <f t="shared" si="34"/>
        <v>0</v>
      </c>
      <c r="I107" s="128">
        <f t="shared" si="34"/>
        <v>0</v>
      </c>
      <c r="J107" s="128">
        <f t="shared" si="34"/>
        <v>0</v>
      </c>
      <c r="K107" s="128">
        <f t="shared" si="34"/>
        <v>0</v>
      </c>
    </row>
    <row r="108" spans="1:11" ht="15" customHeight="1">
      <c r="A108" s="115"/>
      <c r="B108" s="116"/>
      <c r="C108" s="116"/>
      <c r="D108" s="117" t="s">
        <v>270</v>
      </c>
      <c r="E108" s="116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f t="shared" si="28"/>
        <v>0</v>
      </c>
    </row>
    <row r="109" spans="1:11" ht="15" customHeight="1">
      <c r="A109" s="115"/>
      <c r="B109" s="116"/>
      <c r="C109" s="116"/>
      <c r="D109" s="117" t="s">
        <v>271</v>
      </c>
      <c r="E109" s="116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0">
        <f t="shared" si="28"/>
        <v>0</v>
      </c>
    </row>
    <row r="110" spans="1:11" ht="15" customHeight="1">
      <c r="A110" s="115"/>
      <c r="B110" s="116"/>
      <c r="C110" s="116"/>
      <c r="D110" s="117" t="s">
        <v>272</v>
      </c>
      <c r="E110" s="116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0">
        <f t="shared" si="28"/>
        <v>0</v>
      </c>
    </row>
    <row r="111" spans="1:11" ht="15" customHeight="1">
      <c r="A111" s="121">
        <v>1.8</v>
      </c>
      <c r="B111" s="122">
        <v>195</v>
      </c>
      <c r="C111" s="123">
        <v>19540</v>
      </c>
      <c r="D111" s="122" t="s">
        <v>296</v>
      </c>
      <c r="E111" s="123">
        <f aca="true" t="shared" si="35" ref="E111:K111">SUM(E112:E114)</f>
        <v>3</v>
      </c>
      <c r="F111" s="124">
        <f t="shared" si="35"/>
        <v>35050</v>
      </c>
      <c r="G111" s="124">
        <f t="shared" si="35"/>
        <v>2000</v>
      </c>
      <c r="H111" s="124">
        <f t="shared" si="35"/>
        <v>1000</v>
      </c>
      <c r="I111" s="124">
        <f t="shared" si="35"/>
        <v>15000</v>
      </c>
      <c r="J111" s="124">
        <f t="shared" si="35"/>
        <v>0</v>
      </c>
      <c r="K111" s="124">
        <f t="shared" si="35"/>
        <v>53050</v>
      </c>
    </row>
    <row r="112" spans="1:11" ht="15" customHeight="1">
      <c r="A112" s="115"/>
      <c r="B112" s="116"/>
      <c r="C112" s="116"/>
      <c r="D112" s="117" t="s">
        <v>270</v>
      </c>
      <c r="E112" s="116">
        <v>3</v>
      </c>
      <c r="F112" s="120">
        <v>35050</v>
      </c>
      <c r="G112" s="120">
        <v>0</v>
      </c>
      <c r="H112" s="120">
        <v>1000</v>
      </c>
      <c r="I112" s="120">
        <v>15000</v>
      </c>
      <c r="J112" s="120">
        <v>0</v>
      </c>
      <c r="K112" s="120">
        <f t="shared" si="28"/>
        <v>51050</v>
      </c>
    </row>
    <row r="113" spans="1:11" ht="15" customHeight="1">
      <c r="A113" s="115"/>
      <c r="B113" s="116"/>
      <c r="C113" s="116"/>
      <c r="D113" s="117" t="s">
        <v>271</v>
      </c>
      <c r="E113" s="116">
        <v>0</v>
      </c>
      <c r="F113" s="120"/>
      <c r="G113" s="120">
        <v>2000</v>
      </c>
      <c r="H113" s="120">
        <v>0</v>
      </c>
      <c r="I113" s="120">
        <v>0</v>
      </c>
      <c r="J113" s="120">
        <v>0</v>
      </c>
      <c r="K113" s="120">
        <f t="shared" si="28"/>
        <v>2000</v>
      </c>
    </row>
    <row r="114" spans="1:11" ht="15" customHeight="1">
      <c r="A114" s="115"/>
      <c r="B114" s="116"/>
      <c r="C114" s="116"/>
      <c r="D114" s="117" t="s">
        <v>272</v>
      </c>
      <c r="E114" s="116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0">
        <f t="shared" si="28"/>
        <v>0</v>
      </c>
    </row>
    <row r="115" spans="1:11" ht="15" customHeight="1">
      <c r="A115" s="121">
        <v>1.9</v>
      </c>
      <c r="B115" s="122">
        <v>470</v>
      </c>
      <c r="C115" s="123"/>
      <c r="D115" s="122" t="s">
        <v>297</v>
      </c>
      <c r="E115" s="123">
        <f aca="true" t="shared" si="36" ref="E115:K115">E119+E123+E127</f>
        <v>3</v>
      </c>
      <c r="F115" s="124">
        <f t="shared" si="36"/>
        <v>20856</v>
      </c>
      <c r="G115" s="124">
        <f t="shared" si="36"/>
        <v>0</v>
      </c>
      <c r="H115" s="124">
        <f t="shared" si="36"/>
        <v>0</v>
      </c>
      <c r="I115" s="124">
        <f t="shared" si="36"/>
        <v>20000</v>
      </c>
      <c r="J115" s="124">
        <f t="shared" si="36"/>
        <v>0</v>
      </c>
      <c r="K115" s="124">
        <f t="shared" si="36"/>
        <v>40856</v>
      </c>
    </row>
    <row r="116" spans="1:11" ht="15" customHeight="1">
      <c r="A116" s="115"/>
      <c r="B116" s="116"/>
      <c r="C116" s="116"/>
      <c r="D116" s="117" t="s">
        <v>270</v>
      </c>
      <c r="E116" s="116">
        <f aca="true" t="shared" si="37" ref="E116:K118">E120+E124+E128</f>
        <v>3</v>
      </c>
      <c r="F116" s="120">
        <f t="shared" si="37"/>
        <v>20856</v>
      </c>
      <c r="G116" s="120">
        <f t="shared" si="37"/>
        <v>0</v>
      </c>
      <c r="H116" s="120">
        <f t="shared" si="37"/>
        <v>0</v>
      </c>
      <c r="I116" s="120">
        <f t="shared" si="37"/>
        <v>0</v>
      </c>
      <c r="J116" s="120">
        <f t="shared" si="37"/>
        <v>0</v>
      </c>
      <c r="K116" s="120">
        <f t="shared" si="37"/>
        <v>20856</v>
      </c>
    </row>
    <row r="117" spans="1:11" ht="15" customHeight="1">
      <c r="A117" s="115"/>
      <c r="B117" s="116"/>
      <c r="C117" s="116"/>
      <c r="D117" s="117" t="s">
        <v>271</v>
      </c>
      <c r="E117" s="116">
        <v>0</v>
      </c>
      <c r="F117" s="120">
        <f t="shared" si="37"/>
        <v>0</v>
      </c>
      <c r="G117" s="120">
        <f t="shared" si="37"/>
        <v>0</v>
      </c>
      <c r="H117" s="120">
        <f t="shared" si="37"/>
        <v>0</v>
      </c>
      <c r="I117" s="120">
        <f t="shared" si="37"/>
        <v>20000</v>
      </c>
      <c r="J117" s="120">
        <f t="shared" si="37"/>
        <v>0</v>
      </c>
      <c r="K117" s="120">
        <f t="shared" si="37"/>
        <v>20000</v>
      </c>
    </row>
    <row r="118" spans="1:11" ht="15" customHeight="1">
      <c r="A118" s="115"/>
      <c r="B118" s="116"/>
      <c r="C118" s="116"/>
      <c r="D118" s="117" t="s">
        <v>272</v>
      </c>
      <c r="E118" s="116">
        <v>0</v>
      </c>
      <c r="F118" s="120">
        <f t="shared" si="37"/>
        <v>0</v>
      </c>
      <c r="G118" s="120">
        <f t="shared" si="37"/>
        <v>0</v>
      </c>
      <c r="H118" s="120">
        <f t="shared" si="37"/>
        <v>0</v>
      </c>
      <c r="I118" s="120">
        <f t="shared" si="37"/>
        <v>0</v>
      </c>
      <c r="J118" s="120">
        <f t="shared" si="37"/>
        <v>0</v>
      </c>
      <c r="K118" s="120">
        <f>K122+K126+K130</f>
        <v>0</v>
      </c>
    </row>
    <row r="119" spans="1:11" ht="15" customHeight="1">
      <c r="A119" s="125" t="s">
        <v>48</v>
      </c>
      <c r="B119" s="126"/>
      <c r="C119" s="126">
        <v>47008</v>
      </c>
      <c r="D119" s="127" t="s">
        <v>298</v>
      </c>
      <c r="E119" s="126">
        <f aca="true" t="shared" si="38" ref="E119:K119">SUM(E120:E122)</f>
        <v>3</v>
      </c>
      <c r="F119" s="128">
        <f t="shared" si="38"/>
        <v>20856</v>
      </c>
      <c r="G119" s="128">
        <f t="shared" si="38"/>
        <v>0</v>
      </c>
      <c r="H119" s="128">
        <f t="shared" si="38"/>
        <v>0</v>
      </c>
      <c r="I119" s="128">
        <f t="shared" si="38"/>
        <v>20000</v>
      </c>
      <c r="J119" s="128">
        <f t="shared" si="38"/>
        <v>0</v>
      </c>
      <c r="K119" s="128">
        <f t="shared" si="38"/>
        <v>40856</v>
      </c>
    </row>
    <row r="120" spans="1:11" ht="15" customHeight="1">
      <c r="A120" s="115"/>
      <c r="B120" s="116"/>
      <c r="C120" s="116"/>
      <c r="D120" s="117" t="s">
        <v>270</v>
      </c>
      <c r="E120" s="116">
        <v>3</v>
      </c>
      <c r="F120" s="120">
        <v>20856</v>
      </c>
      <c r="G120" s="120">
        <v>0</v>
      </c>
      <c r="H120" s="120">
        <v>0</v>
      </c>
      <c r="I120" s="120">
        <v>0</v>
      </c>
      <c r="J120" s="120">
        <v>0</v>
      </c>
      <c r="K120" s="120">
        <f aca="true" t="shared" si="39" ref="K120:K130">SUM(F120:J120)</f>
        <v>20856</v>
      </c>
    </row>
    <row r="121" spans="1:11" ht="15" customHeight="1">
      <c r="A121" s="115"/>
      <c r="B121" s="116"/>
      <c r="C121" s="116"/>
      <c r="D121" s="117" t="s">
        <v>271</v>
      </c>
      <c r="E121" s="116">
        <v>0</v>
      </c>
      <c r="F121" s="120"/>
      <c r="G121" s="120">
        <v>0</v>
      </c>
      <c r="H121" s="120">
        <v>0</v>
      </c>
      <c r="I121" s="120">
        <v>20000</v>
      </c>
      <c r="J121" s="120">
        <v>0</v>
      </c>
      <c r="K121" s="120">
        <f t="shared" si="39"/>
        <v>20000</v>
      </c>
    </row>
    <row r="122" spans="1:11" ht="15" customHeight="1">
      <c r="A122" s="115"/>
      <c r="B122" s="116"/>
      <c r="C122" s="116"/>
      <c r="D122" s="117" t="s">
        <v>272</v>
      </c>
      <c r="E122" s="116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0">
        <f t="shared" si="39"/>
        <v>0</v>
      </c>
    </row>
    <row r="123" spans="1:11" ht="15" customHeight="1">
      <c r="A123" s="125" t="s">
        <v>49</v>
      </c>
      <c r="B123" s="126"/>
      <c r="C123" s="126">
        <v>47048</v>
      </c>
      <c r="D123" s="127" t="s">
        <v>299</v>
      </c>
      <c r="E123" s="126">
        <f aca="true" t="shared" si="40" ref="E123:K123">SUM(E124:E126)</f>
        <v>0</v>
      </c>
      <c r="F123" s="128">
        <f t="shared" si="40"/>
        <v>0</v>
      </c>
      <c r="G123" s="128">
        <f t="shared" si="40"/>
        <v>0</v>
      </c>
      <c r="H123" s="128">
        <f t="shared" si="40"/>
        <v>0</v>
      </c>
      <c r="I123" s="128">
        <f t="shared" si="40"/>
        <v>0</v>
      </c>
      <c r="J123" s="128">
        <f t="shared" si="40"/>
        <v>0</v>
      </c>
      <c r="K123" s="128">
        <f t="shared" si="40"/>
        <v>0</v>
      </c>
    </row>
    <row r="124" spans="1:11" ht="15" customHeight="1">
      <c r="A124" s="115"/>
      <c r="B124" s="116"/>
      <c r="C124" s="116"/>
      <c r="D124" s="117" t="s">
        <v>270</v>
      </c>
      <c r="E124" s="116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0</v>
      </c>
      <c r="K124" s="120">
        <f t="shared" si="39"/>
        <v>0</v>
      </c>
    </row>
    <row r="125" spans="1:11" ht="15" customHeight="1">
      <c r="A125" s="115"/>
      <c r="B125" s="116"/>
      <c r="C125" s="116"/>
      <c r="D125" s="117" t="s">
        <v>271</v>
      </c>
      <c r="E125" s="116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0">
        <f t="shared" si="39"/>
        <v>0</v>
      </c>
    </row>
    <row r="126" spans="1:11" ht="15" customHeight="1">
      <c r="A126" s="115"/>
      <c r="B126" s="116"/>
      <c r="C126" s="116"/>
      <c r="D126" s="117" t="s">
        <v>272</v>
      </c>
      <c r="E126" s="116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0">
        <f t="shared" si="39"/>
        <v>0</v>
      </c>
    </row>
    <row r="127" spans="1:11" ht="15" customHeight="1">
      <c r="A127" s="125" t="s">
        <v>50</v>
      </c>
      <c r="B127" s="126"/>
      <c r="C127" s="126">
        <v>47088</v>
      </c>
      <c r="D127" s="127" t="s">
        <v>300</v>
      </c>
      <c r="E127" s="126">
        <f aca="true" t="shared" si="41" ref="E127:K127">SUM(E128:E130)</f>
        <v>0</v>
      </c>
      <c r="F127" s="128">
        <f t="shared" si="41"/>
        <v>0</v>
      </c>
      <c r="G127" s="128">
        <f t="shared" si="41"/>
        <v>0</v>
      </c>
      <c r="H127" s="128">
        <f t="shared" si="41"/>
        <v>0</v>
      </c>
      <c r="I127" s="128">
        <f t="shared" si="41"/>
        <v>0</v>
      </c>
      <c r="J127" s="128">
        <v>0</v>
      </c>
      <c r="K127" s="128">
        <f t="shared" si="41"/>
        <v>0</v>
      </c>
    </row>
    <row r="128" spans="1:11" ht="15" customHeight="1">
      <c r="A128" s="115"/>
      <c r="B128" s="116"/>
      <c r="C128" s="116"/>
      <c r="D128" s="117" t="s">
        <v>270</v>
      </c>
      <c r="E128" s="116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0</v>
      </c>
      <c r="K128" s="120">
        <f t="shared" si="39"/>
        <v>0</v>
      </c>
    </row>
    <row r="129" spans="1:11" ht="15" customHeight="1">
      <c r="A129" s="115"/>
      <c r="B129" s="116"/>
      <c r="C129" s="116"/>
      <c r="D129" s="117" t="s">
        <v>271</v>
      </c>
      <c r="E129" s="116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0">
        <f t="shared" si="39"/>
        <v>0</v>
      </c>
    </row>
    <row r="130" spans="1:11" ht="15" customHeight="1">
      <c r="A130" s="115"/>
      <c r="B130" s="116"/>
      <c r="C130" s="116"/>
      <c r="D130" s="117" t="s">
        <v>272</v>
      </c>
      <c r="E130" s="116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0">
        <f t="shared" si="39"/>
        <v>0</v>
      </c>
    </row>
    <row r="131" spans="1:11" ht="15" customHeight="1">
      <c r="A131" s="130" t="s">
        <v>22</v>
      </c>
      <c r="B131" s="122">
        <v>480</v>
      </c>
      <c r="C131" s="123"/>
      <c r="D131" s="122" t="s">
        <v>301</v>
      </c>
      <c r="E131" s="123">
        <f aca="true" t="shared" si="42" ref="E131:K134">E135+E139+E143</f>
        <v>4</v>
      </c>
      <c r="F131" s="124">
        <f t="shared" si="42"/>
        <v>45273</v>
      </c>
      <c r="G131" s="124">
        <f t="shared" si="42"/>
        <v>0</v>
      </c>
      <c r="H131" s="124">
        <f t="shared" si="42"/>
        <v>0</v>
      </c>
      <c r="I131" s="124">
        <f t="shared" si="42"/>
        <v>0</v>
      </c>
      <c r="J131" s="124">
        <f t="shared" si="42"/>
        <v>0</v>
      </c>
      <c r="K131" s="124">
        <f t="shared" si="42"/>
        <v>45273</v>
      </c>
    </row>
    <row r="132" spans="1:11" ht="15" customHeight="1">
      <c r="A132" s="115"/>
      <c r="B132" s="116"/>
      <c r="C132" s="116"/>
      <c r="D132" s="117" t="s">
        <v>270</v>
      </c>
      <c r="E132" s="116">
        <f t="shared" si="42"/>
        <v>4</v>
      </c>
      <c r="F132" s="131">
        <f>F136+F140+F144</f>
        <v>45273</v>
      </c>
      <c r="G132" s="116">
        <f t="shared" si="42"/>
        <v>0</v>
      </c>
      <c r="H132" s="116">
        <f t="shared" si="42"/>
        <v>0</v>
      </c>
      <c r="I132" s="116">
        <f t="shared" si="42"/>
        <v>0</v>
      </c>
      <c r="J132" s="116">
        <f t="shared" si="42"/>
        <v>0</v>
      </c>
      <c r="K132" s="120">
        <f>K136+K140+K144</f>
        <v>45273</v>
      </c>
    </row>
    <row r="133" spans="1:11" ht="15" customHeight="1">
      <c r="A133" s="115"/>
      <c r="B133" s="116"/>
      <c r="C133" s="116"/>
      <c r="D133" s="117" t="s">
        <v>271</v>
      </c>
      <c r="E133" s="116">
        <f t="shared" si="42"/>
        <v>0</v>
      </c>
      <c r="F133" s="116">
        <f t="shared" si="42"/>
        <v>0</v>
      </c>
      <c r="G133" s="116">
        <f t="shared" si="42"/>
        <v>0</v>
      </c>
      <c r="H133" s="116">
        <f t="shared" si="42"/>
        <v>0</v>
      </c>
      <c r="I133" s="116">
        <f t="shared" si="42"/>
        <v>0</v>
      </c>
      <c r="J133" s="116">
        <f t="shared" si="42"/>
        <v>0</v>
      </c>
      <c r="K133" s="120">
        <f t="shared" si="42"/>
        <v>0</v>
      </c>
    </row>
    <row r="134" spans="1:11" ht="15" customHeight="1">
      <c r="A134" s="115"/>
      <c r="B134" s="116"/>
      <c r="C134" s="116"/>
      <c r="D134" s="117" t="s">
        <v>272</v>
      </c>
      <c r="E134" s="116">
        <f t="shared" si="42"/>
        <v>0</v>
      </c>
      <c r="F134" s="116">
        <f t="shared" si="42"/>
        <v>0</v>
      </c>
      <c r="G134" s="116">
        <f t="shared" si="42"/>
        <v>0</v>
      </c>
      <c r="H134" s="116">
        <f t="shared" si="42"/>
        <v>0</v>
      </c>
      <c r="I134" s="116">
        <f t="shared" si="42"/>
        <v>0</v>
      </c>
      <c r="J134" s="116">
        <f t="shared" si="42"/>
        <v>0</v>
      </c>
      <c r="K134" s="120">
        <f>K138+K142+K146</f>
        <v>0</v>
      </c>
    </row>
    <row r="135" spans="1:11" ht="15" customHeight="1">
      <c r="A135" s="125" t="s">
        <v>51</v>
      </c>
      <c r="B135" s="126"/>
      <c r="C135" s="126">
        <v>48008</v>
      </c>
      <c r="D135" s="127" t="s">
        <v>302</v>
      </c>
      <c r="E135" s="126">
        <f aca="true" t="shared" si="43" ref="E135:K135">SUM(E136:E138)</f>
        <v>4</v>
      </c>
      <c r="F135" s="128">
        <f t="shared" si="43"/>
        <v>45273</v>
      </c>
      <c r="G135" s="128">
        <f t="shared" si="43"/>
        <v>0</v>
      </c>
      <c r="H135" s="128">
        <f t="shared" si="43"/>
        <v>0</v>
      </c>
      <c r="I135" s="128">
        <f t="shared" si="43"/>
        <v>0</v>
      </c>
      <c r="J135" s="128">
        <f t="shared" si="43"/>
        <v>0</v>
      </c>
      <c r="K135" s="128">
        <f t="shared" si="43"/>
        <v>45273</v>
      </c>
    </row>
    <row r="136" spans="1:11" ht="15" customHeight="1">
      <c r="A136" s="115"/>
      <c r="B136" s="116"/>
      <c r="C136" s="116"/>
      <c r="D136" s="117" t="s">
        <v>270</v>
      </c>
      <c r="E136" s="116">
        <v>4</v>
      </c>
      <c r="F136" s="120">
        <v>45273</v>
      </c>
      <c r="G136" s="120">
        <v>0</v>
      </c>
      <c r="H136" s="120">
        <v>0</v>
      </c>
      <c r="I136" s="120">
        <v>0</v>
      </c>
      <c r="J136" s="120">
        <v>0</v>
      </c>
      <c r="K136" s="120">
        <f aca="true" t="shared" si="44" ref="K136:K146">SUM(F136:J136)</f>
        <v>45273</v>
      </c>
    </row>
    <row r="137" spans="1:11" ht="15" customHeight="1">
      <c r="A137" s="115"/>
      <c r="B137" s="116"/>
      <c r="C137" s="116"/>
      <c r="D137" s="117" t="s">
        <v>271</v>
      </c>
      <c r="E137" s="116">
        <v>0</v>
      </c>
      <c r="F137" s="120">
        <v>0</v>
      </c>
      <c r="G137" s="120">
        <v>0</v>
      </c>
      <c r="H137" s="120">
        <v>0</v>
      </c>
      <c r="I137" s="120">
        <v>0</v>
      </c>
      <c r="J137" s="120">
        <v>0</v>
      </c>
      <c r="K137" s="120">
        <f t="shared" si="44"/>
        <v>0</v>
      </c>
    </row>
    <row r="138" spans="1:11" ht="15" customHeight="1">
      <c r="A138" s="115"/>
      <c r="B138" s="116"/>
      <c r="C138" s="116"/>
      <c r="D138" s="117" t="s">
        <v>272</v>
      </c>
      <c r="E138" s="116">
        <v>0</v>
      </c>
      <c r="F138" s="120">
        <v>0</v>
      </c>
      <c r="G138" s="120">
        <v>0</v>
      </c>
      <c r="H138" s="120">
        <v>0</v>
      </c>
      <c r="I138" s="120">
        <v>0</v>
      </c>
      <c r="J138" s="120">
        <v>0</v>
      </c>
      <c r="K138" s="120">
        <f t="shared" si="44"/>
        <v>0</v>
      </c>
    </row>
    <row r="139" spans="1:11" ht="15" customHeight="1">
      <c r="A139" s="125" t="s">
        <v>52</v>
      </c>
      <c r="B139" s="126"/>
      <c r="C139" s="126">
        <v>48048</v>
      </c>
      <c r="D139" s="127" t="s">
        <v>303</v>
      </c>
      <c r="E139" s="126">
        <f aca="true" t="shared" si="45" ref="E139:K139">SUM(E140:E142)</f>
        <v>0</v>
      </c>
      <c r="F139" s="128">
        <f t="shared" si="45"/>
        <v>0</v>
      </c>
      <c r="G139" s="128">
        <f t="shared" si="45"/>
        <v>0</v>
      </c>
      <c r="H139" s="128">
        <f t="shared" si="45"/>
        <v>0</v>
      </c>
      <c r="I139" s="128">
        <f t="shared" si="45"/>
        <v>0</v>
      </c>
      <c r="J139" s="128">
        <f t="shared" si="45"/>
        <v>0</v>
      </c>
      <c r="K139" s="128">
        <f t="shared" si="45"/>
        <v>0</v>
      </c>
    </row>
    <row r="140" spans="1:11" ht="15" customHeight="1">
      <c r="A140" s="115"/>
      <c r="B140" s="116"/>
      <c r="C140" s="116"/>
      <c r="D140" s="117" t="s">
        <v>270</v>
      </c>
      <c r="E140" s="116">
        <v>0</v>
      </c>
      <c r="F140" s="120">
        <v>0</v>
      </c>
      <c r="G140" s="120">
        <v>0</v>
      </c>
      <c r="H140" s="120">
        <v>0</v>
      </c>
      <c r="I140" s="120">
        <v>0</v>
      </c>
      <c r="J140" s="120">
        <v>0</v>
      </c>
      <c r="K140" s="120">
        <f t="shared" si="44"/>
        <v>0</v>
      </c>
    </row>
    <row r="141" spans="1:11" ht="15" customHeight="1">
      <c r="A141" s="115"/>
      <c r="B141" s="116"/>
      <c r="C141" s="116"/>
      <c r="D141" s="117" t="s">
        <v>271</v>
      </c>
      <c r="E141" s="116">
        <v>0</v>
      </c>
      <c r="F141" s="120">
        <v>0</v>
      </c>
      <c r="G141" s="120">
        <v>0</v>
      </c>
      <c r="H141" s="120">
        <v>0</v>
      </c>
      <c r="I141" s="120">
        <v>0</v>
      </c>
      <c r="J141" s="120">
        <v>0</v>
      </c>
      <c r="K141" s="120">
        <f t="shared" si="44"/>
        <v>0</v>
      </c>
    </row>
    <row r="142" spans="1:11" ht="15" customHeight="1">
      <c r="A142" s="115"/>
      <c r="B142" s="116"/>
      <c r="C142" s="116"/>
      <c r="D142" s="117" t="s">
        <v>272</v>
      </c>
      <c r="E142" s="116">
        <v>0</v>
      </c>
      <c r="F142" s="120">
        <v>0</v>
      </c>
      <c r="G142" s="120">
        <v>0</v>
      </c>
      <c r="H142" s="120">
        <v>0</v>
      </c>
      <c r="I142" s="120">
        <v>0</v>
      </c>
      <c r="J142" s="120">
        <v>0</v>
      </c>
      <c r="K142" s="120">
        <f t="shared" si="44"/>
        <v>0</v>
      </c>
    </row>
    <row r="143" spans="1:11" ht="15" customHeight="1">
      <c r="A143" s="125" t="s">
        <v>53</v>
      </c>
      <c r="B143" s="126"/>
      <c r="C143" s="126">
        <v>48088</v>
      </c>
      <c r="D143" s="127" t="s">
        <v>304</v>
      </c>
      <c r="E143" s="126">
        <f aca="true" t="shared" si="46" ref="E143:K143">SUM(E144:E146)</f>
        <v>0</v>
      </c>
      <c r="F143" s="128">
        <f t="shared" si="46"/>
        <v>0</v>
      </c>
      <c r="G143" s="128">
        <f t="shared" si="46"/>
        <v>0</v>
      </c>
      <c r="H143" s="128">
        <f t="shared" si="46"/>
        <v>0</v>
      </c>
      <c r="I143" s="128">
        <f t="shared" si="46"/>
        <v>0</v>
      </c>
      <c r="J143" s="128">
        <f t="shared" si="46"/>
        <v>0</v>
      </c>
      <c r="K143" s="128">
        <f t="shared" si="46"/>
        <v>0</v>
      </c>
    </row>
    <row r="144" spans="1:11" ht="15" customHeight="1">
      <c r="A144" s="115"/>
      <c r="B144" s="116"/>
      <c r="C144" s="116"/>
      <c r="D144" s="117" t="s">
        <v>270</v>
      </c>
      <c r="E144" s="116">
        <v>0</v>
      </c>
      <c r="F144" s="120">
        <v>0</v>
      </c>
      <c r="G144" s="120">
        <v>0</v>
      </c>
      <c r="H144" s="120">
        <v>0</v>
      </c>
      <c r="I144" s="120">
        <v>0</v>
      </c>
      <c r="J144" s="120">
        <v>0</v>
      </c>
      <c r="K144" s="120">
        <f t="shared" si="44"/>
        <v>0</v>
      </c>
    </row>
    <row r="145" spans="1:11" ht="15" customHeight="1">
      <c r="A145" s="115"/>
      <c r="B145" s="116"/>
      <c r="C145" s="116"/>
      <c r="D145" s="117" t="s">
        <v>271</v>
      </c>
      <c r="E145" s="116">
        <v>0</v>
      </c>
      <c r="F145" s="120">
        <v>0</v>
      </c>
      <c r="G145" s="120">
        <v>0</v>
      </c>
      <c r="H145" s="120">
        <v>0</v>
      </c>
      <c r="I145" s="120">
        <v>0</v>
      </c>
      <c r="J145" s="120">
        <v>0</v>
      </c>
      <c r="K145" s="120">
        <f t="shared" si="44"/>
        <v>0</v>
      </c>
    </row>
    <row r="146" spans="1:11" ht="15" customHeight="1">
      <c r="A146" s="115"/>
      <c r="B146" s="116"/>
      <c r="C146" s="116"/>
      <c r="D146" s="117" t="s">
        <v>272</v>
      </c>
      <c r="E146" s="116">
        <v>0</v>
      </c>
      <c r="F146" s="120">
        <v>0</v>
      </c>
      <c r="G146" s="120">
        <v>0</v>
      </c>
      <c r="H146" s="120">
        <v>0</v>
      </c>
      <c r="I146" s="120">
        <v>0</v>
      </c>
      <c r="J146" s="120">
        <v>0</v>
      </c>
      <c r="K146" s="120">
        <f t="shared" si="44"/>
        <v>0</v>
      </c>
    </row>
    <row r="147" spans="1:11" ht="15" customHeight="1">
      <c r="A147" s="121">
        <v>1.11</v>
      </c>
      <c r="B147" s="122">
        <v>650</v>
      </c>
      <c r="C147" s="123"/>
      <c r="D147" s="122" t="s">
        <v>305</v>
      </c>
      <c r="E147" s="123">
        <f aca="true" t="shared" si="47" ref="E147:K147">E151+E155+E159</f>
        <v>5</v>
      </c>
      <c r="F147" s="124">
        <f t="shared" si="47"/>
        <v>55088</v>
      </c>
      <c r="G147" s="124">
        <f t="shared" si="47"/>
        <v>0</v>
      </c>
      <c r="H147" s="124">
        <f t="shared" si="47"/>
        <v>0</v>
      </c>
      <c r="I147" s="124">
        <f t="shared" si="47"/>
        <v>0</v>
      </c>
      <c r="J147" s="124">
        <f t="shared" si="47"/>
        <v>0</v>
      </c>
      <c r="K147" s="124">
        <f t="shared" si="47"/>
        <v>55088</v>
      </c>
    </row>
    <row r="148" spans="1:11" ht="15" customHeight="1">
      <c r="A148" s="115"/>
      <c r="B148" s="116"/>
      <c r="C148" s="116"/>
      <c r="D148" s="117" t="s">
        <v>270</v>
      </c>
      <c r="E148" s="116">
        <f aca="true" t="shared" si="48" ref="E148:K148">E152+E156+E160</f>
        <v>5</v>
      </c>
      <c r="F148" s="120">
        <f t="shared" si="48"/>
        <v>55088</v>
      </c>
      <c r="G148" s="120">
        <f t="shared" si="48"/>
        <v>0</v>
      </c>
      <c r="H148" s="120">
        <f t="shared" si="48"/>
        <v>0</v>
      </c>
      <c r="I148" s="120">
        <f t="shared" si="48"/>
        <v>0</v>
      </c>
      <c r="J148" s="120">
        <f t="shared" si="48"/>
        <v>0</v>
      </c>
      <c r="K148" s="120">
        <f t="shared" si="48"/>
        <v>55088</v>
      </c>
    </row>
    <row r="149" spans="1:11" ht="15" customHeight="1">
      <c r="A149" s="115"/>
      <c r="B149" s="116"/>
      <c r="C149" s="116"/>
      <c r="D149" s="117" t="s">
        <v>271</v>
      </c>
      <c r="E149" s="116">
        <v>0</v>
      </c>
      <c r="F149" s="120">
        <f aca="true" t="shared" si="49" ref="F149:K150">F153+F157+F161</f>
        <v>0</v>
      </c>
      <c r="G149" s="120">
        <f t="shared" si="49"/>
        <v>0</v>
      </c>
      <c r="H149" s="120">
        <f t="shared" si="49"/>
        <v>0</v>
      </c>
      <c r="I149" s="120">
        <f t="shared" si="49"/>
        <v>0</v>
      </c>
      <c r="J149" s="120">
        <f t="shared" si="49"/>
        <v>0</v>
      </c>
      <c r="K149" s="120">
        <f t="shared" si="49"/>
        <v>0</v>
      </c>
    </row>
    <row r="150" spans="1:11" ht="15" customHeight="1">
      <c r="A150" s="115"/>
      <c r="B150" s="116"/>
      <c r="C150" s="116"/>
      <c r="D150" s="117" t="s">
        <v>272</v>
      </c>
      <c r="E150" s="116">
        <v>0</v>
      </c>
      <c r="F150" s="120">
        <f t="shared" si="49"/>
        <v>0</v>
      </c>
      <c r="G150" s="120">
        <f t="shared" si="49"/>
        <v>0</v>
      </c>
      <c r="H150" s="120">
        <f t="shared" si="49"/>
        <v>0</v>
      </c>
      <c r="I150" s="120">
        <f t="shared" si="49"/>
        <v>0</v>
      </c>
      <c r="J150" s="120">
        <f t="shared" si="49"/>
        <v>0</v>
      </c>
      <c r="K150" s="120">
        <f t="shared" si="49"/>
        <v>0</v>
      </c>
    </row>
    <row r="151" spans="1:11" ht="15" customHeight="1">
      <c r="A151" s="125" t="s">
        <v>54</v>
      </c>
      <c r="B151" s="126"/>
      <c r="C151" s="126">
        <v>65040</v>
      </c>
      <c r="D151" s="127" t="s">
        <v>306</v>
      </c>
      <c r="E151" s="126">
        <f aca="true" t="shared" si="50" ref="E151:K151">SUM(E152:E154)</f>
        <v>5</v>
      </c>
      <c r="F151" s="128">
        <f t="shared" si="50"/>
        <v>55088</v>
      </c>
      <c r="G151" s="128">
        <f t="shared" si="50"/>
        <v>0</v>
      </c>
      <c r="H151" s="128">
        <f t="shared" si="50"/>
        <v>0</v>
      </c>
      <c r="I151" s="128">
        <f t="shared" si="50"/>
        <v>0</v>
      </c>
      <c r="J151" s="128">
        <f t="shared" si="50"/>
        <v>0</v>
      </c>
      <c r="K151" s="128">
        <f t="shared" si="50"/>
        <v>55088</v>
      </c>
    </row>
    <row r="152" spans="1:11" ht="15" customHeight="1">
      <c r="A152" s="115"/>
      <c r="B152" s="116"/>
      <c r="C152" s="116"/>
      <c r="D152" s="117" t="s">
        <v>270</v>
      </c>
      <c r="E152" s="129">
        <v>5</v>
      </c>
      <c r="F152" s="120">
        <v>55088</v>
      </c>
      <c r="G152" s="120">
        <v>0</v>
      </c>
      <c r="H152" s="120">
        <v>0</v>
      </c>
      <c r="I152" s="120">
        <v>0</v>
      </c>
      <c r="J152" s="120">
        <v>0</v>
      </c>
      <c r="K152" s="120">
        <f aca="true" t="shared" si="51" ref="K152:K162">SUM(F152:J152)</f>
        <v>55088</v>
      </c>
    </row>
    <row r="153" spans="1:11" ht="15" customHeight="1">
      <c r="A153" s="115"/>
      <c r="B153" s="116"/>
      <c r="C153" s="116"/>
      <c r="D153" s="117" t="s">
        <v>271</v>
      </c>
      <c r="E153" s="116">
        <v>0</v>
      </c>
      <c r="F153" s="120"/>
      <c r="G153" s="120">
        <v>0</v>
      </c>
      <c r="H153" s="120">
        <v>0</v>
      </c>
      <c r="I153" s="120">
        <v>0</v>
      </c>
      <c r="J153" s="120">
        <v>0</v>
      </c>
      <c r="K153" s="120">
        <f t="shared" si="51"/>
        <v>0</v>
      </c>
    </row>
    <row r="154" spans="1:11" ht="15" customHeight="1">
      <c r="A154" s="115"/>
      <c r="B154" s="116"/>
      <c r="C154" s="116"/>
      <c r="D154" s="117" t="s">
        <v>272</v>
      </c>
      <c r="E154" s="116">
        <v>0</v>
      </c>
      <c r="F154" s="120">
        <v>0</v>
      </c>
      <c r="G154" s="120">
        <v>0</v>
      </c>
      <c r="H154" s="120">
        <v>0</v>
      </c>
      <c r="I154" s="120">
        <v>0</v>
      </c>
      <c r="J154" s="120">
        <v>0</v>
      </c>
      <c r="K154" s="120">
        <f t="shared" si="51"/>
        <v>0</v>
      </c>
    </row>
    <row r="155" spans="1:11" ht="15" customHeight="1">
      <c r="A155" s="125" t="s">
        <v>55</v>
      </c>
      <c r="B155" s="126"/>
      <c r="C155" s="126">
        <v>65240</v>
      </c>
      <c r="D155" s="127" t="s">
        <v>307</v>
      </c>
      <c r="E155" s="126">
        <f aca="true" t="shared" si="52" ref="E155:K155">SUM(E156:E158)</f>
        <v>0</v>
      </c>
      <c r="F155" s="128">
        <f t="shared" si="52"/>
        <v>0</v>
      </c>
      <c r="G155" s="128">
        <f t="shared" si="52"/>
        <v>0</v>
      </c>
      <c r="H155" s="128">
        <f t="shared" si="52"/>
        <v>0</v>
      </c>
      <c r="I155" s="128">
        <f t="shared" si="52"/>
        <v>0</v>
      </c>
      <c r="J155" s="128">
        <f t="shared" si="52"/>
        <v>0</v>
      </c>
      <c r="K155" s="128">
        <f t="shared" si="52"/>
        <v>0</v>
      </c>
    </row>
    <row r="156" spans="1:11" ht="15" customHeight="1">
      <c r="A156" s="115"/>
      <c r="B156" s="116"/>
      <c r="C156" s="116"/>
      <c r="D156" s="117" t="s">
        <v>270</v>
      </c>
      <c r="E156" s="116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0">
        <f t="shared" si="51"/>
        <v>0</v>
      </c>
    </row>
    <row r="157" spans="1:11" ht="15" customHeight="1">
      <c r="A157" s="115"/>
      <c r="B157" s="116"/>
      <c r="C157" s="116"/>
      <c r="D157" s="117" t="s">
        <v>271</v>
      </c>
      <c r="E157" s="116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0">
        <f t="shared" si="51"/>
        <v>0</v>
      </c>
    </row>
    <row r="158" spans="1:11" ht="15" customHeight="1">
      <c r="A158" s="115"/>
      <c r="B158" s="116"/>
      <c r="C158" s="116"/>
      <c r="D158" s="117" t="s">
        <v>272</v>
      </c>
      <c r="E158" s="116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f t="shared" si="51"/>
        <v>0</v>
      </c>
    </row>
    <row r="159" spans="1:11" ht="15" customHeight="1">
      <c r="A159" s="125" t="s">
        <v>56</v>
      </c>
      <c r="B159" s="126"/>
      <c r="C159" s="126">
        <v>65440</v>
      </c>
      <c r="D159" s="127" t="s">
        <v>279</v>
      </c>
      <c r="E159" s="126">
        <f aca="true" t="shared" si="53" ref="E159:K159">SUM(E160:E162)</f>
        <v>0</v>
      </c>
      <c r="F159" s="128">
        <f t="shared" si="53"/>
        <v>0</v>
      </c>
      <c r="G159" s="128">
        <f t="shared" si="53"/>
        <v>0</v>
      </c>
      <c r="H159" s="128">
        <f t="shared" si="53"/>
        <v>0</v>
      </c>
      <c r="I159" s="128">
        <f t="shared" si="53"/>
        <v>0</v>
      </c>
      <c r="J159" s="128">
        <f t="shared" si="53"/>
        <v>0</v>
      </c>
      <c r="K159" s="128">
        <f t="shared" si="53"/>
        <v>0</v>
      </c>
    </row>
    <row r="160" spans="1:11" ht="15" customHeight="1">
      <c r="A160" s="115"/>
      <c r="B160" s="116"/>
      <c r="C160" s="116"/>
      <c r="D160" s="117" t="s">
        <v>270</v>
      </c>
      <c r="E160" s="116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>
        <f t="shared" si="51"/>
        <v>0</v>
      </c>
    </row>
    <row r="161" spans="1:11" ht="15" customHeight="1">
      <c r="A161" s="115"/>
      <c r="B161" s="116"/>
      <c r="C161" s="116"/>
      <c r="D161" s="117" t="s">
        <v>271</v>
      </c>
      <c r="E161" s="116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0">
        <f t="shared" si="51"/>
        <v>0</v>
      </c>
    </row>
    <row r="162" spans="1:11" ht="15" customHeight="1">
      <c r="A162" s="115"/>
      <c r="B162" s="116"/>
      <c r="C162" s="116"/>
      <c r="D162" s="117" t="s">
        <v>272</v>
      </c>
      <c r="E162" s="116">
        <v>0</v>
      </c>
      <c r="F162" s="120">
        <v>0</v>
      </c>
      <c r="G162" s="120">
        <v>0</v>
      </c>
      <c r="H162" s="120">
        <v>0</v>
      </c>
      <c r="I162" s="120">
        <v>0</v>
      </c>
      <c r="J162" s="120">
        <v>0</v>
      </c>
      <c r="K162" s="120">
        <f t="shared" si="51"/>
        <v>0</v>
      </c>
    </row>
    <row r="163" spans="1:11" ht="15" customHeight="1">
      <c r="A163" s="121">
        <v>1.14</v>
      </c>
      <c r="B163" s="122">
        <v>660</v>
      </c>
      <c r="C163" s="123"/>
      <c r="D163" s="122" t="s">
        <v>308</v>
      </c>
      <c r="E163" s="123">
        <f aca="true" t="shared" si="54" ref="E163:K163">E167+E171</f>
        <v>5</v>
      </c>
      <c r="F163" s="124">
        <f t="shared" si="54"/>
        <v>94935</v>
      </c>
      <c r="G163" s="124">
        <f t="shared" si="54"/>
        <v>0</v>
      </c>
      <c r="H163" s="124">
        <f t="shared" si="54"/>
        <v>0</v>
      </c>
      <c r="I163" s="124">
        <f t="shared" si="54"/>
        <v>0</v>
      </c>
      <c r="J163" s="124">
        <f t="shared" si="54"/>
        <v>734019</v>
      </c>
      <c r="K163" s="124">
        <f t="shared" si="54"/>
        <v>828954</v>
      </c>
    </row>
    <row r="164" spans="1:11" ht="15" customHeight="1">
      <c r="A164" s="115"/>
      <c r="B164" s="116"/>
      <c r="C164" s="116"/>
      <c r="D164" s="117" t="s">
        <v>270</v>
      </c>
      <c r="E164" s="116">
        <f aca="true" t="shared" si="55" ref="E164:K166">E168+E172</f>
        <v>5</v>
      </c>
      <c r="F164" s="120">
        <f t="shared" si="55"/>
        <v>94935</v>
      </c>
      <c r="G164" s="120">
        <f t="shared" si="55"/>
        <v>0</v>
      </c>
      <c r="H164" s="120">
        <f t="shared" si="55"/>
        <v>0</v>
      </c>
      <c r="I164" s="120">
        <f t="shared" si="55"/>
        <v>0</v>
      </c>
      <c r="J164" s="120">
        <f t="shared" si="55"/>
        <v>117291</v>
      </c>
      <c r="K164" s="120">
        <f t="shared" si="55"/>
        <v>212226</v>
      </c>
    </row>
    <row r="165" spans="1:11" ht="15" customHeight="1">
      <c r="A165" s="115"/>
      <c r="B165" s="116"/>
      <c r="C165" s="116"/>
      <c r="D165" s="117" t="s">
        <v>271</v>
      </c>
      <c r="E165" s="116">
        <v>0</v>
      </c>
      <c r="F165" s="120">
        <f t="shared" si="55"/>
        <v>0</v>
      </c>
      <c r="G165" s="120">
        <f t="shared" si="55"/>
        <v>0</v>
      </c>
      <c r="H165" s="120">
        <f t="shared" si="55"/>
        <v>0</v>
      </c>
      <c r="I165" s="120">
        <f t="shared" si="55"/>
        <v>0</v>
      </c>
      <c r="J165" s="120">
        <f t="shared" si="55"/>
        <v>616728</v>
      </c>
      <c r="K165" s="120">
        <f t="shared" si="55"/>
        <v>616728</v>
      </c>
    </row>
    <row r="166" spans="1:11" ht="15" customHeight="1">
      <c r="A166" s="115"/>
      <c r="B166" s="116"/>
      <c r="C166" s="116"/>
      <c r="D166" s="117" t="s">
        <v>272</v>
      </c>
      <c r="E166" s="116">
        <v>0</v>
      </c>
      <c r="F166" s="120">
        <f t="shared" si="55"/>
        <v>0</v>
      </c>
      <c r="G166" s="120">
        <f t="shared" si="55"/>
        <v>0</v>
      </c>
      <c r="H166" s="120">
        <f t="shared" si="55"/>
        <v>0</v>
      </c>
      <c r="I166" s="120">
        <f t="shared" si="55"/>
        <v>0</v>
      </c>
      <c r="J166" s="120">
        <f t="shared" si="55"/>
        <v>0</v>
      </c>
      <c r="K166" s="120">
        <f t="shared" si="55"/>
        <v>0</v>
      </c>
    </row>
    <row r="167" spans="1:11" ht="15" customHeight="1">
      <c r="A167" s="125" t="s">
        <v>57</v>
      </c>
      <c r="B167" s="126"/>
      <c r="C167" s="126">
        <v>66345</v>
      </c>
      <c r="D167" s="127" t="s">
        <v>309</v>
      </c>
      <c r="E167" s="126">
        <f aca="true" t="shared" si="56" ref="E167:K167">SUM(E168:E170)</f>
        <v>5</v>
      </c>
      <c r="F167" s="128">
        <f t="shared" si="56"/>
        <v>94935</v>
      </c>
      <c r="G167" s="128">
        <f t="shared" si="56"/>
        <v>0</v>
      </c>
      <c r="H167" s="128">
        <f t="shared" si="56"/>
        <v>0</v>
      </c>
      <c r="I167" s="128">
        <f t="shared" si="56"/>
        <v>0</v>
      </c>
      <c r="J167" s="128">
        <f t="shared" si="56"/>
        <v>734019</v>
      </c>
      <c r="K167" s="128">
        <f t="shared" si="56"/>
        <v>828954</v>
      </c>
    </row>
    <row r="168" spans="1:11" ht="15" customHeight="1">
      <c r="A168" s="115"/>
      <c r="B168" s="116"/>
      <c r="C168" s="116"/>
      <c r="D168" s="117" t="s">
        <v>270</v>
      </c>
      <c r="E168" s="116">
        <v>5</v>
      </c>
      <c r="F168" s="120">
        <v>94935</v>
      </c>
      <c r="G168" s="120">
        <v>0</v>
      </c>
      <c r="H168" s="120">
        <v>0</v>
      </c>
      <c r="I168" s="120">
        <v>0</v>
      </c>
      <c r="J168" s="120">
        <v>117291</v>
      </c>
      <c r="K168" s="120">
        <f aca="true" t="shared" si="57" ref="K168:K174">SUM(F168:J168)</f>
        <v>212226</v>
      </c>
    </row>
    <row r="169" spans="1:11" ht="15" customHeight="1">
      <c r="A169" s="115"/>
      <c r="B169" s="116"/>
      <c r="C169" s="116"/>
      <c r="D169" s="117" t="s">
        <v>271</v>
      </c>
      <c r="E169" s="116">
        <v>0</v>
      </c>
      <c r="F169" s="120">
        <v>0</v>
      </c>
      <c r="G169" s="120">
        <v>0</v>
      </c>
      <c r="H169" s="120">
        <v>0</v>
      </c>
      <c r="I169" s="120">
        <v>0</v>
      </c>
      <c r="J169" s="120">
        <v>616728</v>
      </c>
      <c r="K169" s="120">
        <f t="shared" si="57"/>
        <v>616728</v>
      </c>
    </row>
    <row r="170" spans="1:11" ht="15" customHeight="1">
      <c r="A170" s="115"/>
      <c r="B170" s="116"/>
      <c r="C170" s="116"/>
      <c r="D170" s="117" t="s">
        <v>272</v>
      </c>
      <c r="E170" s="116">
        <v>0</v>
      </c>
      <c r="F170" s="120">
        <v>0</v>
      </c>
      <c r="G170" s="120">
        <v>0</v>
      </c>
      <c r="H170" s="120">
        <v>0</v>
      </c>
      <c r="I170" s="120">
        <v>0</v>
      </c>
      <c r="J170" s="120">
        <v>0</v>
      </c>
      <c r="K170" s="120">
        <f t="shared" si="57"/>
        <v>0</v>
      </c>
    </row>
    <row r="171" spans="1:11" ht="15" customHeight="1">
      <c r="A171" s="125" t="s">
        <v>58</v>
      </c>
      <c r="B171" s="126"/>
      <c r="C171" s="126">
        <v>66545</v>
      </c>
      <c r="D171" s="127" t="s">
        <v>310</v>
      </c>
      <c r="E171" s="126">
        <f aca="true" t="shared" si="58" ref="E171:K171">SUM(E172:E174)</f>
        <v>0</v>
      </c>
      <c r="F171" s="128">
        <f t="shared" si="58"/>
        <v>0</v>
      </c>
      <c r="G171" s="128">
        <f t="shared" si="58"/>
        <v>0</v>
      </c>
      <c r="H171" s="128">
        <f t="shared" si="58"/>
        <v>0</v>
      </c>
      <c r="I171" s="128">
        <f t="shared" si="58"/>
        <v>0</v>
      </c>
      <c r="J171" s="128">
        <f t="shared" si="58"/>
        <v>0</v>
      </c>
      <c r="K171" s="128">
        <f t="shared" si="58"/>
        <v>0</v>
      </c>
    </row>
    <row r="172" spans="1:11" ht="15" customHeight="1">
      <c r="A172" s="115"/>
      <c r="B172" s="116"/>
      <c r="C172" s="116"/>
      <c r="D172" s="117" t="s">
        <v>270</v>
      </c>
      <c r="E172" s="116">
        <v>0</v>
      </c>
      <c r="F172" s="120">
        <v>0</v>
      </c>
      <c r="G172" s="120">
        <v>0</v>
      </c>
      <c r="H172" s="120">
        <v>0</v>
      </c>
      <c r="I172" s="120">
        <v>0</v>
      </c>
      <c r="J172" s="120">
        <v>0</v>
      </c>
      <c r="K172" s="120">
        <f t="shared" si="57"/>
        <v>0</v>
      </c>
    </row>
    <row r="173" spans="1:11" ht="15" customHeight="1">
      <c r="A173" s="115"/>
      <c r="B173" s="116"/>
      <c r="C173" s="116"/>
      <c r="D173" s="117" t="s">
        <v>271</v>
      </c>
      <c r="E173" s="116">
        <v>0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0">
        <f t="shared" si="57"/>
        <v>0</v>
      </c>
    </row>
    <row r="174" spans="1:11" ht="15" customHeight="1">
      <c r="A174" s="115"/>
      <c r="B174" s="116"/>
      <c r="C174" s="116"/>
      <c r="D174" s="117" t="s">
        <v>272</v>
      </c>
      <c r="E174" s="116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0">
        <f t="shared" si="57"/>
        <v>0</v>
      </c>
    </row>
    <row r="175" spans="1:11" ht="15" customHeight="1">
      <c r="A175" s="121">
        <v>1.15</v>
      </c>
      <c r="B175" s="132">
        <v>730</v>
      </c>
      <c r="C175" s="123"/>
      <c r="D175" s="122" t="s">
        <v>311</v>
      </c>
      <c r="E175" s="124">
        <f>E179+E183</f>
        <v>52</v>
      </c>
      <c r="F175" s="133">
        <f aca="true" t="shared" si="59" ref="F175:K175">F179+F183</f>
        <v>357405</v>
      </c>
      <c r="G175" s="133">
        <f t="shared" si="59"/>
        <v>72662</v>
      </c>
      <c r="H175" s="133">
        <f t="shared" si="59"/>
        <v>10000</v>
      </c>
      <c r="I175" s="133">
        <f t="shared" si="59"/>
        <v>0</v>
      </c>
      <c r="J175" s="133">
        <f t="shared" si="59"/>
        <v>23765</v>
      </c>
      <c r="K175" s="133">
        <f t="shared" si="59"/>
        <v>463832</v>
      </c>
    </row>
    <row r="176" spans="1:11" ht="15" customHeight="1">
      <c r="A176" s="115"/>
      <c r="B176" s="116"/>
      <c r="C176" s="116"/>
      <c r="D176" s="117" t="s">
        <v>270</v>
      </c>
      <c r="E176" s="116">
        <f>E180+E184</f>
        <v>52</v>
      </c>
      <c r="F176" s="118">
        <f aca="true" t="shared" si="60" ref="F176:K176">F180+F184</f>
        <v>357405</v>
      </c>
      <c r="G176" s="118">
        <f t="shared" si="60"/>
        <v>72662</v>
      </c>
      <c r="H176" s="118">
        <f t="shared" si="60"/>
        <v>10000</v>
      </c>
      <c r="I176" s="118">
        <f t="shared" si="60"/>
        <v>0</v>
      </c>
      <c r="J176" s="118">
        <f t="shared" si="60"/>
        <v>23765</v>
      </c>
      <c r="K176" s="118">
        <f t="shared" si="60"/>
        <v>463832</v>
      </c>
    </row>
    <row r="177" spans="1:11" ht="15" customHeight="1">
      <c r="A177" s="115"/>
      <c r="B177" s="116"/>
      <c r="C177" s="116"/>
      <c r="D177" s="117" t="s">
        <v>271</v>
      </c>
      <c r="E177" s="116">
        <f aca="true" t="shared" si="61" ref="E177:K178">E181+E185</f>
        <v>0</v>
      </c>
      <c r="F177" s="118">
        <f t="shared" si="61"/>
        <v>0</v>
      </c>
      <c r="G177" s="118">
        <f t="shared" si="61"/>
        <v>0</v>
      </c>
      <c r="H177" s="118">
        <f t="shared" si="61"/>
        <v>0</v>
      </c>
      <c r="I177" s="118">
        <f t="shared" si="61"/>
        <v>0</v>
      </c>
      <c r="J177" s="118">
        <f t="shared" si="61"/>
        <v>0</v>
      </c>
      <c r="K177" s="118">
        <f t="shared" si="61"/>
        <v>0</v>
      </c>
    </row>
    <row r="178" spans="1:11" ht="15" customHeight="1">
      <c r="A178" s="115"/>
      <c r="B178" s="116"/>
      <c r="C178" s="116"/>
      <c r="D178" s="117" t="s">
        <v>272</v>
      </c>
      <c r="E178" s="116">
        <f t="shared" si="61"/>
        <v>0</v>
      </c>
      <c r="F178" s="118">
        <f t="shared" si="61"/>
        <v>0</v>
      </c>
      <c r="G178" s="118">
        <f t="shared" si="61"/>
        <v>0</v>
      </c>
      <c r="H178" s="118">
        <f t="shared" si="61"/>
        <v>0</v>
      </c>
      <c r="I178" s="118">
        <f t="shared" si="61"/>
        <v>0</v>
      </c>
      <c r="J178" s="118">
        <f t="shared" si="61"/>
        <v>0</v>
      </c>
      <c r="K178" s="118">
        <f t="shared" si="61"/>
        <v>0</v>
      </c>
    </row>
    <row r="179" spans="1:11" ht="15" customHeight="1">
      <c r="A179" s="125" t="s">
        <v>59</v>
      </c>
      <c r="B179" s="126"/>
      <c r="C179" s="134">
        <v>73017</v>
      </c>
      <c r="D179" s="135" t="s">
        <v>312</v>
      </c>
      <c r="E179" s="126">
        <f aca="true" t="shared" si="62" ref="E179:K179">SUM(E180:E182)</f>
        <v>2</v>
      </c>
      <c r="F179" s="128">
        <f t="shared" si="62"/>
        <v>11958</v>
      </c>
      <c r="G179" s="128">
        <f t="shared" si="62"/>
        <v>0</v>
      </c>
      <c r="H179" s="128">
        <f t="shared" si="62"/>
        <v>0</v>
      </c>
      <c r="I179" s="128">
        <f t="shared" si="62"/>
        <v>0</v>
      </c>
      <c r="J179" s="128">
        <f t="shared" si="62"/>
        <v>0</v>
      </c>
      <c r="K179" s="128">
        <f t="shared" si="62"/>
        <v>11958</v>
      </c>
    </row>
    <row r="180" spans="1:11" ht="15" customHeight="1">
      <c r="A180" s="115"/>
      <c r="B180" s="116"/>
      <c r="C180" s="116"/>
      <c r="D180" s="117" t="s">
        <v>270</v>
      </c>
      <c r="E180" s="116">
        <v>2</v>
      </c>
      <c r="F180" s="120">
        <v>11958</v>
      </c>
      <c r="G180" s="120">
        <v>0</v>
      </c>
      <c r="H180" s="120">
        <v>0</v>
      </c>
      <c r="I180" s="120">
        <v>0</v>
      </c>
      <c r="J180" s="120">
        <v>0</v>
      </c>
      <c r="K180" s="120">
        <f aca="true" t="shared" si="63" ref="K180:K202">SUM(F180:J180)</f>
        <v>11958</v>
      </c>
    </row>
    <row r="181" spans="1:11" ht="15" customHeight="1">
      <c r="A181" s="115"/>
      <c r="B181" s="116"/>
      <c r="C181" s="116"/>
      <c r="D181" s="117" t="s">
        <v>271</v>
      </c>
      <c r="E181" s="116">
        <v>0</v>
      </c>
      <c r="F181" s="120">
        <v>0</v>
      </c>
      <c r="G181" s="120">
        <v>0</v>
      </c>
      <c r="H181" s="120">
        <v>0</v>
      </c>
      <c r="I181" s="120">
        <v>0</v>
      </c>
      <c r="J181" s="120">
        <v>0</v>
      </c>
      <c r="K181" s="120">
        <f t="shared" si="63"/>
        <v>0</v>
      </c>
    </row>
    <row r="182" spans="1:11" ht="15" customHeight="1">
      <c r="A182" s="115"/>
      <c r="B182" s="116"/>
      <c r="C182" s="116"/>
      <c r="D182" s="117" t="s">
        <v>272</v>
      </c>
      <c r="E182" s="116">
        <v>0</v>
      </c>
      <c r="F182" s="120">
        <v>0</v>
      </c>
      <c r="G182" s="120">
        <v>0</v>
      </c>
      <c r="H182" s="120">
        <v>0</v>
      </c>
      <c r="I182" s="120">
        <v>0</v>
      </c>
      <c r="J182" s="120">
        <v>0</v>
      </c>
      <c r="K182" s="120">
        <f t="shared" si="63"/>
        <v>0</v>
      </c>
    </row>
    <row r="183" spans="1:11" ht="15" customHeight="1">
      <c r="A183" s="125" t="s">
        <v>60</v>
      </c>
      <c r="B183" s="126"/>
      <c r="C183" s="134">
        <v>73500</v>
      </c>
      <c r="D183" s="135" t="s">
        <v>313</v>
      </c>
      <c r="E183" s="126">
        <f aca="true" t="shared" si="64" ref="E183:K183">SUM(E184:E186)</f>
        <v>50</v>
      </c>
      <c r="F183" s="128">
        <f t="shared" si="64"/>
        <v>345447</v>
      </c>
      <c r="G183" s="128">
        <f t="shared" si="64"/>
        <v>72662</v>
      </c>
      <c r="H183" s="128">
        <f t="shared" si="64"/>
        <v>10000</v>
      </c>
      <c r="I183" s="128">
        <f t="shared" si="64"/>
        <v>0</v>
      </c>
      <c r="J183" s="128">
        <f t="shared" si="64"/>
        <v>23765</v>
      </c>
      <c r="K183" s="128">
        <f t="shared" si="64"/>
        <v>451874</v>
      </c>
    </row>
    <row r="184" spans="1:11" ht="15" customHeight="1">
      <c r="A184" s="115"/>
      <c r="B184" s="116"/>
      <c r="C184" s="116"/>
      <c r="D184" s="117" t="s">
        <v>270</v>
      </c>
      <c r="E184" s="116">
        <v>50</v>
      </c>
      <c r="F184" s="120">
        <v>345447</v>
      </c>
      <c r="G184" s="120">
        <v>72662</v>
      </c>
      <c r="H184" s="120">
        <v>10000</v>
      </c>
      <c r="I184" s="120">
        <v>0</v>
      </c>
      <c r="J184" s="120">
        <v>23765</v>
      </c>
      <c r="K184" s="120">
        <f t="shared" si="63"/>
        <v>451874</v>
      </c>
    </row>
    <row r="185" spans="1:11" ht="15" customHeight="1">
      <c r="A185" s="115"/>
      <c r="B185" s="116"/>
      <c r="C185" s="116"/>
      <c r="D185" s="117" t="s">
        <v>271</v>
      </c>
      <c r="E185" s="116">
        <v>0</v>
      </c>
      <c r="F185" s="120">
        <v>0</v>
      </c>
      <c r="G185" s="120">
        <v>0</v>
      </c>
      <c r="H185" s="120">
        <v>0</v>
      </c>
      <c r="I185" s="120"/>
      <c r="J185" s="120">
        <v>0</v>
      </c>
      <c r="K185" s="120">
        <f t="shared" si="63"/>
        <v>0</v>
      </c>
    </row>
    <row r="186" spans="1:11" ht="15" customHeight="1">
      <c r="A186" s="115"/>
      <c r="B186" s="116"/>
      <c r="C186" s="116"/>
      <c r="D186" s="117" t="s">
        <v>272</v>
      </c>
      <c r="E186" s="116">
        <v>0</v>
      </c>
      <c r="F186" s="120">
        <v>0</v>
      </c>
      <c r="G186" s="120"/>
      <c r="H186" s="120">
        <v>0</v>
      </c>
      <c r="I186" s="120">
        <v>0</v>
      </c>
      <c r="J186" s="120">
        <v>0</v>
      </c>
      <c r="K186" s="120">
        <f t="shared" si="63"/>
        <v>0</v>
      </c>
    </row>
    <row r="187" spans="1:11" ht="15" customHeight="1">
      <c r="A187" s="121">
        <v>1.15</v>
      </c>
      <c r="B187" s="132">
        <v>755</v>
      </c>
      <c r="C187" s="123"/>
      <c r="D187" s="122" t="s">
        <v>325</v>
      </c>
      <c r="E187" s="123">
        <f aca="true" t="shared" si="65" ref="E187:K187">E191+E195</f>
        <v>23</v>
      </c>
      <c r="F187" s="133">
        <f t="shared" si="65"/>
        <v>190311</v>
      </c>
      <c r="G187" s="133">
        <f t="shared" si="65"/>
        <v>120000</v>
      </c>
      <c r="H187" s="133">
        <f t="shared" si="65"/>
        <v>16000</v>
      </c>
      <c r="I187" s="133">
        <f t="shared" si="65"/>
        <v>15000</v>
      </c>
      <c r="J187" s="133">
        <f t="shared" si="65"/>
        <v>20000</v>
      </c>
      <c r="K187" s="133">
        <f t="shared" si="65"/>
        <v>361311</v>
      </c>
    </row>
    <row r="188" spans="1:11" ht="15" customHeight="1">
      <c r="A188" s="115"/>
      <c r="B188" s="116"/>
      <c r="C188" s="116"/>
      <c r="D188" s="117" t="s">
        <v>270</v>
      </c>
      <c r="E188" s="116">
        <f aca="true" t="shared" si="66" ref="E188:J188">E192+E196</f>
        <v>23</v>
      </c>
      <c r="F188" s="118">
        <f t="shared" si="66"/>
        <v>190311</v>
      </c>
      <c r="G188" s="118">
        <f t="shared" si="66"/>
        <v>120000</v>
      </c>
      <c r="H188" s="118">
        <f t="shared" si="66"/>
        <v>16000</v>
      </c>
      <c r="I188" s="118">
        <f t="shared" si="66"/>
        <v>0</v>
      </c>
      <c r="J188" s="118">
        <f t="shared" si="66"/>
        <v>20000</v>
      </c>
      <c r="K188" s="120">
        <f t="shared" si="63"/>
        <v>346311</v>
      </c>
    </row>
    <row r="189" spans="1:11" ht="15" customHeight="1">
      <c r="A189" s="115"/>
      <c r="B189" s="116"/>
      <c r="C189" s="116"/>
      <c r="D189" s="117" t="s">
        <v>271</v>
      </c>
      <c r="E189" s="116">
        <f aca="true" t="shared" si="67" ref="E189:J190">E193+E197</f>
        <v>0</v>
      </c>
      <c r="F189" s="118">
        <f t="shared" si="67"/>
        <v>0</v>
      </c>
      <c r="G189" s="118">
        <f t="shared" si="67"/>
        <v>0</v>
      </c>
      <c r="H189" s="118">
        <f t="shared" si="67"/>
        <v>0</v>
      </c>
      <c r="I189" s="118">
        <f t="shared" si="67"/>
        <v>15000</v>
      </c>
      <c r="J189" s="118">
        <f t="shared" si="67"/>
        <v>0</v>
      </c>
      <c r="K189" s="120">
        <f t="shared" si="63"/>
        <v>15000</v>
      </c>
    </row>
    <row r="190" spans="1:11" ht="15" customHeight="1">
      <c r="A190" s="115"/>
      <c r="B190" s="116"/>
      <c r="C190" s="116"/>
      <c r="D190" s="117" t="s">
        <v>272</v>
      </c>
      <c r="E190" s="116">
        <f t="shared" si="67"/>
        <v>0</v>
      </c>
      <c r="F190" s="118">
        <f t="shared" si="67"/>
        <v>0</v>
      </c>
      <c r="G190" s="118">
        <f t="shared" si="67"/>
        <v>0</v>
      </c>
      <c r="H190" s="118">
        <f t="shared" si="67"/>
        <v>0</v>
      </c>
      <c r="I190" s="118">
        <f t="shared" si="67"/>
        <v>0</v>
      </c>
      <c r="J190" s="118">
        <f t="shared" si="67"/>
        <v>0</v>
      </c>
      <c r="K190" s="120">
        <f t="shared" si="63"/>
        <v>0</v>
      </c>
    </row>
    <row r="191" spans="1:11" ht="15" customHeight="1">
      <c r="A191" s="125" t="s">
        <v>61</v>
      </c>
      <c r="B191" s="126"/>
      <c r="C191" s="134">
        <v>75357</v>
      </c>
      <c r="D191" s="136" t="s">
        <v>258</v>
      </c>
      <c r="E191" s="126">
        <f aca="true" t="shared" si="68" ref="E191:K191">SUM(E192:E194)</f>
        <v>19</v>
      </c>
      <c r="F191" s="128">
        <f t="shared" si="68"/>
        <v>166000</v>
      </c>
      <c r="G191" s="128">
        <f t="shared" si="68"/>
        <v>120000</v>
      </c>
      <c r="H191" s="128">
        <f t="shared" si="68"/>
        <v>14000</v>
      </c>
      <c r="I191" s="128">
        <f t="shared" si="68"/>
        <v>0</v>
      </c>
      <c r="J191" s="128">
        <f t="shared" si="68"/>
        <v>20000</v>
      </c>
      <c r="K191" s="128">
        <f t="shared" si="68"/>
        <v>320000</v>
      </c>
    </row>
    <row r="192" spans="1:11" ht="15" customHeight="1">
      <c r="A192" s="115"/>
      <c r="B192" s="116"/>
      <c r="C192" s="116"/>
      <c r="D192" s="117" t="s">
        <v>270</v>
      </c>
      <c r="E192" s="116">
        <v>19</v>
      </c>
      <c r="F192" s="120">
        <v>166000</v>
      </c>
      <c r="G192" s="120">
        <v>120000</v>
      </c>
      <c r="H192" s="120">
        <v>14000</v>
      </c>
      <c r="I192" s="120"/>
      <c r="J192" s="120">
        <v>20000</v>
      </c>
      <c r="K192" s="120">
        <f t="shared" si="63"/>
        <v>320000</v>
      </c>
    </row>
    <row r="193" spans="1:11" ht="15" customHeight="1">
      <c r="A193" s="115"/>
      <c r="B193" s="116"/>
      <c r="C193" s="116"/>
      <c r="D193" s="117" t="s">
        <v>271</v>
      </c>
      <c r="E193" s="116">
        <v>0</v>
      </c>
      <c r="F193" s="120">
        <v>0</v>
      </c>
      <c r="G193" s="120">
        <v>0</v>
      </c>
      <c r="H193" s="120">
        <v>0</v>
      </c>
      <c r="I193" s="120">
        <v>0</v>
      </c>
      <c r="J193" s="120">
        <v>0</v>
      </c>
      <c r="K193" s="120">
        <f t="shared" si="63"/>
        <v>0</v>
      </c>
    </row>
    <row r="194" spans="1:11" ht="15" customHeight="1">
      <c r="A194" s="115"/>
      <c r="B194" s="116"/>
      <c r="C194" s="116"/>
      <c r="D194" s="117" t="s">
        <v>272</v>
      </c>
      <c r="E194" s="116">
        <v>0</v>
      </c>
      <c r="F194" s="120">
        <v>0</v>
      </c>
      <c r="G194" s="120">
        <v>0</v>
      </c>
      <c r="H194" s="120">
        <v>0</v>
      </c>
      <c r="I194" s="120">
        <v>0</v>
      </c>
      <c r="J194" s="120">
        <v>0</v>
      </c>
      <c r="K194" s="120">
        <f t="shared" si="63"/>
        <v>0</v>
      </c>
    </row>
    <row r="195" spans="1:11" ht="15" customHeight="1">
      <c r="A195" s="125" t="s">
        <v>62</v>
      </c>
      <c r="B195" s="126"/>
      <c r="C195" s="134">
        <v>75536</v>
      </c>
      <c r="D195" s="136" t="s">
        <v>314</v>
      </c>
      <c r="E195" s="126">
        <f aca="true" t="shared" si="69" ref="E195:K195">SUM(E196:E198)</f>
        <v>4</v>
      </c>
      <c r="F195" s="128">
        <f t="shared" si="69"/>
        <v>24311</v>
      </c>
      <c r="G195" s="128">
        <f t="shared" si="69"/>
        <v>0</v>
      </c>
      <c r="H195" s="128">
        <f t="shared" si="69"/>
        <v>2000</v>
      </c>
      <c r="I195" s="128">
        <f t="shared" si="69"/>
        <v>15000</v>
      </c>
      <c r="J195" s="128">
        <f t="shared" si="69"/>
        <v>0</v>
      </c>
      <c r="K195" s="128">
        <f t="shared" si="69"/>
        <v>41311</v>
      </c>
    </row>
    <row r="196" spans="1:11" ht="15" customHeight="1">
      <c r="A196" s="115"/>
      <c r="B196" s="116"/>
      <c r="C196" s="116"/>
      <c r="D196" s="117" t="s">
        <v>270</v>
      </c>
      <c r="E196" s="116">
        <v>4</v>
      </c>
      <c r="F196" s="120">
        <v>24311</v>
      </c>
      <c r="G196" s="120"/>
      <c r="H196" s="120">
        <v>2000</v>
      </c>
      <c r="I196" s="120"/>
      <c r="J196" s="120"/>
      <c r="K196" s="120">
        <f t="shared" si="63"/>
        <v>26311</v>
      </c>
    </row>
    <row r="197" spans="1:11" ht="15" customHeight="1">
      <c r="A197" s="115"/>
      <c r="B197" s="116"/>
      <c r="C197" s="116"/>
      <c r="D197" s="117" t="s">
        <v>271</v>
      </c>
      <c r="E197" s="116">
        <v>0</v>
      </c>
      <c r="F197" s="120">
        <v>0</v>
      </c>
      <c r="G197" s="120">
        <v>0</v>
      </c>
      <c r="H197" s="120">
        <v>0</v>
      </c>
      <c r="I197" s="120">
        <v>15000</v>
      </c>
      <c r="J197" s="120">
        <v>0</v>
      </c>
      <c r="K197" s="120">
        <f t="shared" si="63"/>
        <v>15000</v>
      </c>
    </row>
    <row r="198" spans="1:11" ht="15" customHeight="1">
      <c r="A198" s="115"/>
      <c r="B198" s="116"/>
      <c r="C198" s="116"/>
      <c r="D198" s="117" t="s">
        <v>272</v>
      </c>
      <c r="E198" s="116">
        <v>0</v>
      </c>
      <c r="F198" s="120">
        <v>0</v>
      </c>
      <c r="G198" s="120">
        <v>0</v>
      </c>
      <c r="H198" s="120">
        <v>0</v>
      </c>
      <c r="I198" s="120">
        <v>0</v>
      </c>
      <c r="J198" s="120">
        <v>0</v>
      </c>
      <c r="K198" s="120">
        <f t="shared" si="63"/>
        <v>0</v>
      </c>
    </row>
    <row r="199" spans="1:17" s="99" customFormat="1" ht="15" customHeight="1">
      <c r="A199" s="137">
        <v>1.16</v>
      </c>
      <c r="B199" s="138">
        <v>770</v>
      </c>
      <c r="C199" s="139">
        <v>77040</v>
      </c>
      <c r="D199" s="139" t="s">
        <v>315</v>
      </c>
      <c r="E199" s="139">
        <f aca="true" t="shared" si="70" ref="E199:K199">SUM(E200:E202)</f>
        <v>215</v>
      </c>
      <c r="F199" s="140">
        <f t="shared" si="70"/>
        <v>1090771</v>
      </c>
      <c r="G199" s="140">
        <f t="shared" si="70"/>
        <v>0</v>
      </c>
      <c r="H199" s="140">
        <f t="shared" si="70"/>
        <v>0</v>
      </c>
      <c r="I199" s="140">
        <f t="shared" si="70"/>
        <v>0</v>
      </c>
      <c r="J199" s="140">
        <f t="shared" si="70"/>
        <v>50000</v>
      </c>
      <c r="K199" s="140">
        <f t="shared" si="70"/>
        <v>1140771</v>
      </c>
      <c r="L199" s="100"/>
      <c r="M199" s="100"/>
      <c r="N199" s="100"/>
      <c r="O199" s="100"/>
      <c r="P199" s="100"/>
      <c r="Q199" s="100"/>
    </row>
    <row r="200" spans="1:11" ht="15" customHeight="1">
      <c r="A200" s="115"/>
      <c r="B200" s="116"/>
      <c r="C200" s="116"/>
      <c r="D200" s="117" t="s">
        <v>270</v>
      </c>
      <c r="E200" s="116">
        <v>215</v>
      </c>
      <c r="F200" s="120">
        <v>1090771</v>
      </c>
      <c r="G200" s="120"/>
      <c r="H200" s="120"/>
      <c r="I200" s="120">
        <v>0</v>
      </c>
      <c r="J200" s="120"/>
      <c r="K200" s="120">
        <f t="shared" si="63"/>
        <v>1090771</v>
      </c>
    </row>
    <row r="201" spans="1:11" ht="15" customHeight="1">
      <c r="A201" s="115"/>
      <c r="B201" s="116"/>
      <c r="C201" s="116"/>
      <c r="D201" s="117" t="s">
        <v>271</v>
      </c>
      <c r="E201" s="116">
        <v>0</v>
      </c>
      <c r="F201" s="120">
        <v>0</v>
      </c>
      <c r="G201" s="120">
        <v>0</v>
      </c>
      <c r="H201" s="120">
        <v>0</v>
      </c>
      <c r="I201" s="120">
        <v>0</v>
      </c>
      <c r="J201" s="120">
        <v>50000</v>
      </c>
      <c r="K201" s="120">
        <f t="shared" si="63"/>
        <v>50000</v>
      </c>
    </row>
    <row r="202" spans="1:14" ht="15" customHeight="1">
      <c r="A202" s="115"/>
      <c r="B202" s="116"/>
      <c r="C202" s="116"/>
      <c r="D202" s="117" t="s">
        <v>272</v>
      </c>
      <c r="E202" s="116">
        <v>0</v>
      </c>
      <c r="F202" s="120">
        <v>0</v>
      </c>
      <c r="G202" s="120">
        <v>0</v>
      </c>
      <c r="H202" s="120">
        <v>0</v>
      </c>
      <c r="I202" s="120">
        <v>0</v>
      </c>
      <c r="J202" s="120">
        <v>0</v>
      </c>
      <c r="K202" s="120">
        <f t="shared" si="63"/>
        <v>0</v>
      </c>
      <c r="L202" s="142"/>
      <c r="M202" s="142"/>
      <c r="N202" s="142"/>
    </row>
    <row r="203" spans="1:11" ht="15" customHeight="1">
      <c r="A203" s="121">
        <v>1.17</v>
      </c>
      <c r="B203" s="138">
        <v>850</v>
      </c>
      <c r="C203" s="123"/>
      <c r="D203" s="122" t="s">
        <v>316</v>
      </c>
      <c r="E203" s="123">
        <f aca="true" t="shared" si="71" ref="E203:K203">E207+E211+E215</f>
        <v>7</v>
      </c>
      <c r="F203" s="124">
        <f t="shared" si="71"/>
        <v>63983</v>
      </c>
      <c r="G203" s="124">
        <f t="shared" si="71"/>
        <v>0</v>
      </c>
      <c r="H203" s="124">
        <f t="shared" si="71"/>
        <v>0</v>
      </c>
      <c r="I203" s="124">
        <f t="shared" si="71"/>
        <v>60000</v>
      </c>
      <c r="J203" s="124">
        <f t="shared" si="71"/>
        <v>0</v>
      </c>
      <c r="K203" s="124">
        <f t="shared" si="71"/>
        <v>123983</v>
      </c>
    </row>
    <row r="204" spans="1:11" ht="15" customHeight="1">
      <c r="A204" s="115"/>
      <c r="B204" s="116"/>
      <c r="C204" s="116"/>
      <c r="D204" s="117" t="s">
        <v>270</v>
      </c>
      <c r="E204" s="116">
        <f aca="true" t="shared" si="72" ref="E204:K206">E208+E212+E216</f>
        <v>7</v>
      </c>
      <c r="F204" s="120">
        <f t="shared" si="72"/>
        <v>63983</v>
      </c>
      <c r="G204" s="120">
        <f t="shared" si="72"/>
        <v>0</v>
      </c>
      <c r="H204" s="120">
        <f t="shared" si="72"/>
        <v>0</v>
      </c>
      <c r="I204" s="120">
        <f t="shared" si="72"/>
        <v>60000</v>
      </c>
      <c r="J204" s="120">
        <f t="shared" si="72"/>
        <v>0</v>
      </c>
      <c r="K204" s="120">
        <f t="shared" si="72"/>
        <v>123983</v>
      </c>
    </row>
    <row r="205" spans="1:11" ht="15" customHeight="1">
      <c r="A205" s="115"/>
      <c r="B205" s="116"/>
      <c r="C205" s="116"/>
      <c r="D205" s="117" t="s">
        <v>271</v>
      </c>
      <c r="E205" s="116">
        <v>0</v>
      </c>
      <c r="F205" s="120">
        <f t="shared" si="72"/>
        <v>0</v>
      </c>
      <c r="G205" s="120">
        <f t="shared" si="72"/>
        <v>0</v>
      </c>
      <c r="H205" s="120">
        <f t="shared" si="72"/>
        <v>0</v>
      </c>
      <c r="I205" s="120">
        <f t="shared" si="72"/>
        <v>0</v>
      </c>
      <c r="J205" s="120">
        <f t="shared" si="72"/>
        <v>0</v>
      </c>
      <c r="K205" s="120">
        <f t="shared" si="72"/>
        <v>0</v>
      </c>
    </row>
    <row r="206" spans="1:11" ht="15" customHeight="1">
      <c r="A206" s="115"/>
      <c r="B206" s="116"/>
      <c r="C206" s="116"/>
      <c r="D206" s="117" t="s">
        <v>272</v>
      </c>
      <c r="E206" s="116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f t="shared" si="72"/>
        <v>0</v>
      </c>
      <c r="K206" s="120">
        <f t="shared" si="72"/>
        <v>0</v>
      </c>
    </row>
    <row r="207" spans="1:11" ht="15" customHeight="1">
      <c r="A207" s="125" t="s">
        <v>63</v>
      </c>
      <c r="B207" s="126"/>
      <c r="C207" s="126">
        <v>85008</v>
      </c>
      <c r="D207" s="127" t="s">
        <v>317</v>
      </c>
      <c r="E207" s="126">
        <f aca="true" t="shared" si="73" ref="E207:K207">SUM(E208:E210)</f>
        <v>5</v>
      </c>
      <c r="F207" s="128">
        <f t="shared" si="73"/>
        <v>53771</v>
      </c>
      <c r="G207" s="128">
        <f t="shared" si="73"/>
        <v>0</v>
      </c>
      <c r="H207" s="128">
        <f t="shared" si="73"/>
        <v>0</v>
      </c>
      <c r="I207" s="128">
        <f t="shared" si="73"/>
        <v>30000</v>
      </c>
      <c r="J207" s="128">
        <f t="shared" si="73"/>
        <v>0</v>
      </c>
      <c r="K207" s="128">
        <f t="shared" si="73"/>
        <v>83771</v>
      </c>
    </row>
    <row r="208" spans="1:11" ht="15" customHeight="1">
      <c r="A208" s="115"/>
      <c r="B208" s="116"/>
      <c r="C208" s="116"/>
      <c r="D208" s="117" t="s">
        <v>270</v>
      </c>
      <c r="E208" s="116">
        <v>5</v>
      </c>
      <c r="F208" s="120">
        <v>53771</v>
      </c>
      <c r="G208" s="120">
        <v>0</v>
      </c>
      <c r="H208" s="120">
        <v>0</v>
      </c>
      <c r="I208" s="120">
        <v>30000</v>
      </c>
      <c r="J208" s="120">
        <v>0</v>
      </c>
      <c r="K208" s="120">
        <f>SUM(F208:J208)</f>
        <v>83771</v>
      </c>
    </row>
    <row r="209" spans="1:11" ht="15" customHeight="1">
      <c r="A209" s="115"/>
      <c r="B209" s="116"/>
      <c r="C209" s="116"/>
      <c r="D209" s="117" t="s">
        <v>271</v>
      </c>
      <c r="E209" s="116">
        <v>0</v>
      </c>
      <c r="F209" s="120"/>
      <c r="G209" s="120">
        <v>0</v>
      </c>
      <c r="H209" s="120">
        <v>0</v>
      </c>
      <c r="I209" s="120"/>
      <c r="J209" s="120">
        <v>0</v>
      </c>
      <c r="K209" s="120">
        <f>SUM(F209:J209)</f>
        <v>0</v>
      </c>
    </row>
    <row r="210" spans="1:11" ht="15" customHeight="1">
      <c r="A210" s="115"/>
      <c r="B210" s="116"/>
      <c r="C210" s="116"/>
      <c r="D210" s="117" t="s">
        <v>272</v>
      </c>
      <c r="E210" s="116">
        <v>0</v>
      </c>
      <c r="F210" s="120">
        <v>0</v>
      </c>
      <c r="G210" s="120">
        <v>0</v>
      </c>
      <c r="H210" s="120">
        <v>0</v>
      </c>
      <c r="I210" s="120">
        <v>0</v>
      </c>
      <c r="J210" s="120">
        <v>0</v>
      </c>
      <c r="K210" s="120">
        <f>SUM(F210:J210)</f>
        <v>0</v>
      </c>
    </row>
    <row r="211" spans="1:11" ht="15" customHeight="1">
      <c r="A211" s="125" t="s">
        <v>64</v>
      </c>
      <c r="B211" s="126"/>
      <c r="C211" s="126">
        <v>85048</v>
      </c>
      <c r="D211" s="127" t="s">
        <v>318</v>
      </c>
      <c r="E211" s="126">
        <f aca="true" t="shared" si="74" ref="E211:K211">SUM(E212:E214)</f>
        <v>0</v>
      </c>
      <c r="F211" s="128">
        <f t="shared" si="74"/>
        <v>0</v>
      </c>
      <c r="G211" s="128">
        <f t="shared" si="74"/>
        <v>0</v>
      </c>
      <c r="H211" s="128">
        <f t="shared" si="74"/>
        <v>0</v>
      </c>
      <c r="I211" s="128">
        <f t="shared" si="74"/>
        <v>0</v>
      </c>
      <c r="J211" s="128">
        <f t="shared" si="74"/>
        <v>0</v>
      </c>
      <c r="K211" s="128">
        <f t="shared" si="74"/>
        <v>0</v>
      </c>
    </row>
    <row r="212" spans="1:11" ht="15" customHeight="1">
      <c r="A212" s="115"/>
      <c r="B212" s="116"/>
      <c r="C212" s="116"/>
      <c r="D212" s="117" t="s">
        <v>270</v>
      </c>
      <c r="E212" s="116">
        <v>0</v>
      </c>
      <c r="F212" s="120"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f>SUM(F212:J212)</f>
        <v>0</v>
      </c>
    </row>
    <row r="213" spans="1:11" ht="15" customHeight="1">
      <c r="A213" s="115"/>
      <c r="B213" s="116"/>
      <c r="C213" s="116"/>
      <c r="D213" s="117" t="s">
        <v>271</v>
      </c>
      <c r="E213" s="116">
        <v>0</v>
      </c>
      <c r="F213" s="120">
        <v>0</v>
      </c>
      <c r="G213" s="120">
        <v>0</v>
      </c>
      <c r="H213" s="120">
        <v>0</v>
      </c>
      <c r="I213" s="120">
        <v>0</v>
      </c>
      <c r="J213" s="120">
        <v>0</v>
      </c>
      <c r="K213" s="120">
        <f>SUM(F213:J213)</f>
        <v>0</v>
      </c>
    </row>
    <row r="214" spans="1:11" ht="15" customHeight="1">
      <c r="A214" s="115"/>
      <c r="B214" s="116"/>
      <c r="C214" s="116"/>
      <c r="D214" s="117" t="s">
        <v>272</v>
      </c>
      <c r="E214" s="116">
        <v>0</v>
      </c>
      <c r="F214" s="120">
        <v>0</v>
      </c>
      <c r="G214" s="120">
        <v>0</v>
      </c>
      <c r="H214" s="120">
        <v>0</v>
      </c>
      <c r="I214" s="120">
        <v>0</v>
      </c>
      <c r="J214" s="120">
        <v>0</v>
      </c>
      <c r="K214" s="120">
        <f>SUM(F214:J214)</f>
        <v>0</v>
      </c>
    </row>
    <row r="215" spans="1:11" ht="15" customHeight="1">
      <c r="A215" s="125" t="s">
        <v>65</v>
      </c>
      <c r="B215" s="126"/>
      <c r="C215" s="126">
        <v>85088</v>
      </c>
      <c r="D215" s="127" t="s">
        <v>319</v>
      </c>
      <c r="E215" s="126">
        <f aca="true" t="shared" si="75" ref="E215:K215">SUM(E216:E218)</f>
        <v>2</v>
      </c>
      <c r="F215" s="128">
        <f t="shared" si="75"/>
        <v>10212</v>
      </c>
      <c r="G215" s="128">
        <f t="shared" si="75"/>
        <v>0</v>
      </c>
      <c r="H215" s="128">
        <f t="shared" si="75"/>
        <v>0</v>
      </c>
      <c r="I215" s="128">
        <f t="shared" si="75"/>
        <v>30000</v>
      </c>
      <c r="J215" s="128">
        <f t="shared" si="75"/>
        <v>0</v>
      </c>
      <c r="K215" s="128">
        <f t="shared" si="75"/>
        <v>40212</v>
      </c>
    </row>
    <row r="216" spans="1:11" ht="15" customHeight="1">
      <c r="A216" s="115"/>
      <c r="B216" s="116"/>
      <c r="C216" s="116"/>
      <c r="D216" s="117" t="s">
        <v>270</v>
      </c>
      <c r="E216" s="116">
        <v>2</v>
      </c>
      <c r="F216" s="120">
        <v>10212</v>
      </c>
      <c r="G216" s="120">
        <v>0</v>
      </c>
      <c r="H216" s="120">
        <v>0</v>
      </c>
      <c r="I216" s="120">
        <v>30000</v>
      </c>
      <c r="J216" s="120">
        <v>0</v>
      </c>
      <c r="K216" s="120">
        <f>SUM(F216:J216)</f>
        <v>40212</v>
      </c>
    </row>
    <row r="217" spans="1:11" ht="15" customHeight="1">
      <c r="A217" s="115"/>
      <c r="B217" s="116"/>
      <c r="C217" s="116"/>
      <c r="D217" s="117" t="s">
        <v>271</v>
      </c>
      <c r="E217" s="116">
        <v>0</v>
      </c>
      <c r="F217" s="120">
        <v>0</v>
      </c>
      <c r="G217" s="120">
        <v>0</v>
      </c>
      <c r="H217" s="120">
        <v>0</v>
      </c>
      <c r="I217" s="120"/>
      <c r="J217" s="120">
        <v>0</v>
      </c>
      <c r="K217" s="120">
        <f>SUM(F217:J217)</f>
        <v>0</v>
      </c>
    </row>
    <row r="218" spans="1:11" ht="15" customHeight="1">
      <c r="A218" s="115"/>
      <c r="B218" s="116"/>
      <c r="C218" s="116"/>
      <c r="D218" s="117" t="s">
        <v>272</v>
      </c>
      <c r="E218" s="116">
        <v>0</v>
      </c>
      <c r="F218" s="120">
        <v>0</v>
      </c>
      <c r="G218" s="120">
        <v>0</v>
      </c>
      <c r="H218" s="120">
        <v>0</v>
      </c>
      <c r="I218" s="120">
        <v>0</v>
      </c>
      <c r="J218" s="120">
        <v>0</v>
      </c>
      <c r="K218" s="120">
        <f>SUM(F218:J218)</f>
        <v>0</v>
      </c>
    </row>
    <row r="219" spans="1:11" ht="15" customHeight="1">
      <c r="A219" s="121">
        <v>1.18</v>
      </c>
      <c r="B219" s="138">
        <v>920</v>
      </c>
      <c r="C219" s="123"/>
      <c r="D219" s="122" t="s">
        <v>320</v>
      </c>
      <c r="E219" s="123">
        <f aca="true" t="shared" si="76" ref="E219:K219">E223+E227+E231+E235+E239</f>
        <v>226</v>
      </c>
      <c r="F219" s="124">
        <f t="shared" si="76"/>
        <v>1196044</v>
      </c>
      <c r="G219" s="124">
        <f t="shared" si="76"/>
        <v>168497</v>
      </c>
      <c r="H219" s="124">
        <f t="shared" si="76"/>
        <v>40000</v>
      </c>
      <c r="I219" s="124">
        <f t="shared" si="76"/>
        <v>0</v>
      </c>
      <c r="J219" s="124">
        <f t="shared" si="76"/>
        <v>923489</v>
      </c>
      <c r="K219" s="124">
        <f t="shared" si="76"/>
        <v>2328030</v>
      </c>
    </row>
    <row r="220" spans="1:12" ht="15" customHeight="1">
      <c r="A220" s="115"/>
      <c r="B220" s="116"/>
      <c r="C220" s="116"/>
      <c r="D220" s="117" t="s">
        <v>270</v>
      </c>
      <c r="E220" s="116">
        <f aca="true" t="shared" si="77" ref="E220:K220">E224+E228+E232+E236+E240</f>
        <v>226</v>
      </c>
      <c r="F220" s="120">
        <f t="shared" si="77"/>
        <v>1196044</v>
      </c>
      <c r="G220" s="120">
        <f t="shared" si="77"/>
        <v>168497</v>
      </c>
      <c r="H220" s="120">
        <f t="shared" si="77"/>
        <v>40000</v>
      </c>
      <c r="I220" s="120">
        <f t="shared" si="77"/>
        <v>0</v>
      </c>
      <c r="J220" s="120">
        <f t="shared" si="77"/>
        <v>923489</v>
      </c>
      <c r="K220" s="120">
        <f t="shared" si="77"/>
        <v>2328030</v>
      </c>
      <c r="L220" s="103"/>
    </row>
    <row r="221" spans="1:11" ht="15" customHeight="1">
      <c r="A221" s="115"/>
      <c r="B221" s="116"/>
      <c r="C221" s="116"/>
      <c r="D221" s="117" t="s">
        <v>271</v>
      </c>
      <c r="E221" s="116">
        <v>0</v>
      </c>
      <c r="F221" s="120">
        <f>F229+F233+F237+F241</f>
        <v>0</v>
      </c>
      <c r="G221" s="120">
        <f>G229+G233+G237+G241</f>
        <v>0</v>
      </c>
      <c r="H221" s="120">
        <f>H229+H233+H237+H241</f>
        <v>0</v>
      </c>
      <c r="I221" s="120">
        <f>I229+I233+I237+I241</f>
        <v>0</v>
      </c>
      <c r="J221" s="120">
        <f>J229+J233+J237+J241</f>
        <v>0</v>
      </c>
      <c r="K221" s="120">
        <f>K225+K229+K233+K237+K241</f>
        <v>0</v>
      </c>
    </row>
    <row r="222" spans="1:13" ht="15" customHeight="1">
      <c r="A222" s="115"/>
      <c r="B222" s="116"/>
      <c r="C222" s="116"/>
      <c r="D222" s="117" t="s">
        <v>272</v>
      </c>
      <c r="E222" s="116">
        <v>0</v>
      </c>
      <c r="F222" s="120">
        <v>0</v>
      </c>
      <c r="G222" s="120">
        <v>0</v>
      </c>
      <c r="H222" s="120">
        <v>0</v>
      </c>
      <c r="I222" s="120">
        <v>0</v>
      </c>
      <c r="J222" s="120">
        <f>J226+J230+J234+J238+J242</f>
        <v>0</v>
      </c>
      <c r="K222" s="120">
        <f>K226+K230+K234+K238+K242</f>
        <v>0</v>
      </c>
      <c r="M222" s="103"/>
    </row>
    <row r="223" spans="1:11" ht="15" customHeight="1">
      <c r="A223" s="125" t="s">
        <v>66</v>
      </c>
      <c r="B223" s="126"/>
      <c r="C223" s="134">
        <v>92040</v>
      </c>
      <c r="D223" s="135" t="s">
        <v>312</v>
      </c>
      <c r="E223" s="126">
        <f aca="true" t="shared" si="78" ref="E223:K223">SUM(E224:E226)</f>
        <v>2</v>
      </c>
      <c r="F223" s="128">
        <f t="shared" si="78"/>
        <v>19500</v>
      </c>
      <c r="G223" s="128">
        <f t="shared" si="78"/>
        <v>0</v>
      </c>
      <c r="H223" s="128">
        <f t="shared" si="78"/>
        <v>0</v>
      </c>
      <c r="I223" s="128">
        <f t="shared" si="78"/>
        <v>0</v>
      </c>
      <c r="J223" s="128">
        <f t="shared" si="78"/>
        <v>0</v>
      </c>
      <c r="K223" s="128">
        <f t="shared" si="78"/>
        <v>19500</v>
      </c>
    </row>
    <row r="224" spans="1:11" ht="15" customHeight="1">
      <c r="A224" s="115"/>
      <c r="B224" s="116"/>
      <c r="C224" s="116"/>
      <c r="D224" s="117" t="s">
        <v>270</v>
      </c>
      <c r="E224" s="116">
        <v>2</v>
      </c>
      <c r="F224" s="120">
        <v>19500</v>
      </c>
      <c r="G224" s="120">
        <v>0</v>
      </c>
      <c r="H224" s="120">
        <v>0</v>
      </c>
      <c r="I224" s="120">
        <v>0</v>
      </c>
      <c r="J224" s="120">
        <v>0</v>
      </c>
      <c r="K224" s="120">
        <f aca="true" t="shared" si="79" ref="K224:K242">SUM(F224:J224)</f>
        <v>19500</v>
      </c>
    </row>
    <row r="225" spans="1:11" ht="15" customHeight="1">
      <c r="A225" s="115"/>
      <c r="B225" s="116"/>
      <c r="C225" s="116"/>
      <c r="D225" s="117" t="s">
        <v>271</v>
      </c>
      <c r="E225" s="116">
        <v>0</v>
      </c>
      <c r="F225" s="120">
        <v>0</v>
      </c>
      <c r="G225" s="120">
        <v>0</v>
      </c>
      <c r="H225" s="120">
        <v>0</v>
      </c>
      <c r="I225" s="120">
        <v>0</v>
      </c>
      <c r="J225" s="120">
        <v>0</v>
      </c>
      <c r="K225" s="120">
        <f t="shared" si="79"/>
        <v>0</v>
      </c>
    </row>
    <row r="226" spans="1:11" ht="15" customHeight="1">
      <c r="A226" s="115"/>
      <c r="B226" s="116"/>
      <c r="C226" s="116"/>
      <c r="D226" s="117" t="s">
        <v>272</v>
      </c>
      <c r="E226" s="116">
        <v>0</v>
      </c>
      <c r="F226" s="120">
        <v>0</v>
      </c>
      <c r="G226" s="120">
        <v>0</v>
      </c>
      <c r="H226" s="120">
        <v>0</v>
      </c>
      <c r="I226" s="120">
        <v>0</v>
      </c>
      <c r="J226" s="120">
        <v>0</v>
      </c>
      <c r="K226" s="120">
        <f t="shared" si="79"/>
        <v>0</v>
      </c>
    </row>
    <row r="227" spans="1:11" ht="15" customHeight="1">
      <c r="A227" s="125" t="s">
        <v>67</v>
      </c>
      <c r="B227" s="126"/>
      <c r="C227" s="134">
        <v>92350</v>
      </c>
      <c r="D227" s="135" t="s">
        <v>321</v>
      </c>
      <c r="E227" s="126">
        <f aca="true" t="shared" si="80" ref="E227:K227">SUM(E228:E230)</f>
        <v>33</v>
      </c>
      <c r="F227" s="128">
        <f t="shared" si="80"/>
        <v>180836</v>
      </c>
      <c r="G227" s="128">
        <f t="shared" si="80"/>
        <v>32120</v>
      </c>
      <c r="H227" s="128">
        <f t="shared" si="80"/>
        <v>10000</v>
      </c>
      <c r="I227" s="128">
        <f t="shared" si="80"/>
        <v>0</v>
      </c>
      <c r="J227" s="128">
        <f t="shared" si="80"/>
        <v>348923</v>
      </c>
      <c r="K227" s="128">
        <f t="shared" si="80"/>
        <v>571879</v>
      </c>
    </row>
    <row r="228" spans="1:11" ht="15" customHeight="1">
      <c r="A228" s="115"/>
      <c r="B228" s="116"/>
      <c r="C228" s="116"/>
      <c r="D228" s="117" t="s">
        <v>270</v>
      </c>
      <c r="E228" s="116">
        <v>33</v>
      </c>
      <c r="F228" s="120">
        <v>180836</v>
      </c>
      <c r="G228" s="120">
        <v>32120</v>
      </c>
      <c r="H228" s="120">
        <v>10000</v>
      </c>
      <c r="I228" s="120">
        <v>0</v>
      </c>
      <c r="J228" s="120">
        <v>348923</v>
      </c>
      <c r="K228" s="120">
        <f t="shared" si="79"/>
        <v>571879</v>
      </c>
    </row>
    <row r="229" spans="1:11" ht="15" customHeight="1">
      <c r="A229" s="115"/>
      <c r="B229" s="116"/>
      <c r="C229" s="116"/>
      <c r="D229" s="117" t="s">
        <v>271</v>
      </c>
      <c r="E229" s="116">
        <v>0</v>
      </c>
      <c r="F229" s="120">
        <v>0</v>
      </c>
      <c r="G229" s="120"/>
      <c r="H229" s="120">
        <v>0</v>
      </c>
      <c r="I229" s="120">
        <v>0</v>
      </c>
      <c r="J229" s="120">
        <v>0</v>
      </c>
      <c r="K229" s="120">
        <f t="shared" si="79"/>
        <v>0</v>
      </c>
    </row>
    <row r="230" spans="1:11" ht="15" customHeight="1">
      <c r="A230" s="115"/>
      <c r="B230" s="116"/>
      <c r="C230" s="116"/>
      <c r="D230" s="117" t="s">
        <v>272</v>
      </c>
      <c r="E230" s="116">
        <v>0</v>
      </c>
      <c r="F230" s="120">
        <v>0</v>
      </c>
      <c r="G230" s="120">
        <v>0</v>
      </c>
      <c r="H230" s="120">
        <v>0</v>
      </c>
      <c r="I230" s="120">
        <v>0</v>
      </c>
      <c r="J230" s="120">
        <v>0</v>
      </c>
      <c r="K230" s="120">
        <f t="shared" si="79"/>
        <v>0</v>
      </c>
    </row>
    <row r="231" spans="1:13" ht="15" customHeight="1">
      <c r="A231" s="125" t="s">
        <v>68</v>
      </c>
      <c r="B231" s="126"/>
      <c r="C231" s="134">
        <v>93210</v>
      </c>
      <c r="D231" s="135" t="s">
        <v>322</v>
      </c>
      <c r="E231" s="126">
        <f aca="true" t="shared" si="81" ref="E231:K231">SUM(E232:E234)</f>
        <v>114</v>
      </c>
      <c r="F231" s="128">
        <f t="shared" si="81"/>
        <v>557704</v>
      </c>
      <c r="G231" s="128">
        <f t="shared" si="81"/>
        <v>73123</v>
      </c>
      <c r="H231" s="128">
        <f t="shared" si="81"/>
        <v>15000</v>
      </c>
      <c r="I231" s="128">
        <f t="shared" si="81"/>
        <v>0</v>
      </c>
      <c r="J231" s="128">
        <f t="shared" si="81"/>
        <v>311566</v>
      </c>
      <c r="K231" s="128">
        <f t="shared" si="81"/>
        <v>957393</v>
      </c>
      <c r="M231" s="103"/>
    </row>
    <row r="232" spans="1:11" ht="15" customHeight="1">
      <c r="A232" s="115"/>
      <c r="B232" s="116"/>
      <c r="C232" s="116"/>
      <c r="D232" s="117" t="s">
        <v>270</v>
      </c>
      <c r="E232" s="116">
        <v>114</v>
      </c>
      <c r="F232" s="120">
        <v>557704</v>
      </c>
      <c r="G232" s="120">
        <v>73123</v>
      </c>
      <c r="H232" s="120">
        <v>15000</v>
      </c>
      <c r="I232" s="120">
        <v>0</v>
      </c>
      <c r="J232" s="120">
        <v>311566</v>
      </c>
      <c r="K232" s="120">
        <f t="shared" si="79"/>
        <v>957393</v>
      </c>
    </row>
    <row r="233" spans="1:11" ht="15" customHeight="1">
      <c r="A233" s="115"/>
      <c r="B233" s="116"/>
      <c r="C233" s="116"/>
      <c r="D233" s="117" t="s">
        <v>271</v>
      </c>
      <c r="E233" s="116">
        <v>0</v>
      </c>
      <c r="F233" s="120">
        <v>0</v>
      </c>
      <c r="G233" s="120">
        <v>0</v>
      </c>
      <c r="H233" s="120">
        <v>0</v>
      </c>
      <c r="I233" s="120">
        <v>0</v>
      </c>
      <c r="J233" s="120">
        <v>0</v>
      </c>
      <c r="K233" s="120">
        <f t="shared" si="79"/>
        <v>0</v>
      </c>
    </row>
    <row r="234" spans="1:11" ht="15" customHeight="1">
      <c r="A234" s="115"/>
      <c r="B234" s="116"/>
      <c r="C234" s="116"/>
      <c r="D234" s="117" t="s">
        <v>272</v>
      </c>
      <c r="E234" s="116">
        <v>0</v>
      </c>
      <c r="F234" s="120"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f t="shared" si="79"/>
        <v>0</v>
      </c>
    </row>
    <row r="235" spans="1:11" ht="15" customHeight="1">
      <c r="A235" s="125" t="s">
        <v>70</v>
      </c>
      <c r="B235" s="126"/>
      <c r="C235" s="134">
        <v>94410</v>
      </c>
      <c r="D235" s="135" t="s">
        <v>323</v>
      </c>
      <c r="E235" s="126">
        <f>SUM(E236:E238)</f>
        <v>77</v>
      </c>
      <c r="F235" s="128">
        <f aca="true" t="shared" si="82" ref="F235:K235">SUM(F236:F238)</f>
        <v>438004</v>
      </c>
      <c r="G235" s="128">
        <f t="shared" si="82"/>
        <v>63254</v>
      </c>
      <c r="H235" s="128">
        <f t="shared" si="82"/>
        <v>15000</v>
      </c>
      <c r="I235" s="128">
        <f t="shared" si="82"/>
        <v>0</v>
      </c>
      <c r="J235" s="128">
        <f t="shared" si="82"/>
        <v>263000</v>
      </c>
      <c r="K235" s="128">
        <f t="shared" si="82"/>
        <v>779258</v>
      </c>
    </row>
    <row r="236" spans="1:11" ht="15" customHeight="1">
      <c r="A236" s="115"/>
      <c r="B236" s="116"/>
      <c r="C236" s="116"/>
      <c r="D236" s="117" t="s">
        <v>270</v>
      </c>
      <c r="E236" s="116">
        <v>77</v>
      </c>
      <c r="F236" s="120">
        <v>438004</v>
      </c>
      <c r="G236" s="120">
        <v>63254</v>
      </c>
      <c r="H236" s="120">
        <v>15000</v>
      </c>
      <c r="I236" s="120">
        <v>0</v>
      </c>
      <c r="J236" s="120">
        <v>263000</v>
      </c>
      <c r="K236" s="120">
        <f t="shared" si="79"/>
        <v>779258</v>
      </c>
    </row>
    <row r="237" spans="1:11" ht="15" customHeight="1">
      <c r="A237" s="115"/>
      <c r="B237" s="116"/>
      <c r="C237" s="116"/>
      <c r="D237" s="117" t="s">
        <v>271</v>
      </c>
      <c r="E237" s="116">
        <v>0</v>
      </c>
      <c r="F237" s="120">
        <v>0</v>
      </c>
      <c r="G237" s="120">
        <v>0</v>
      </c>
      <c r="H237" s="120">
        <v>0</v>
      </c>
      <c r="I237" s="120">
        <v>0</v>
      </c>
      <c r="J237" s="120">
        <v>0</v>
      </c>
      <c r="K237" s="120">
        <f t="shared" si="79"/>
        <v>0</v>
      </c>
    </row>
    <row r="238" spans="1:11" ht="15" customHeight="1">
      <c r="A238" s="115"/>
      <c r="B238" s="116"/>
      <c r="C238" s="116"/>
      <c r="D238" s="117" t="s">
        <v>272</v>
      </c>
      <c r="E238" s="116">
        <v>0</v>
      </c>
      <c r="F238" s="120"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f t="shared" si="79"/>
        <v>0</v>
      </c>
    </row>
    <row r="239" spans="1:11" ht="15" customHeight="1">
      <c r="A239" s="125" t="s">
        <v>69</v>
      </c>
      <c r="B239" s="126"/>
      <c r="C239" s="134">
        <v>95870</v>
      </c>
      <c r="D239" s="135" t="s">
        <v>324</v>
      </c>
      <c r="E239" s="126">
        <f aca="true" t="shared" si="83" ref="E239:K239">SUM(E240:E242)</f>
        <v>0</v>
      </c>
      <c r="F239" s="128">
        <f t="shared" si="83"/>
        <v>0</v>
      </c>
      <c r="G239" s="128">
        <f t="shared" si="83"/>
        <v>0</v>
      </c>
      <c r="H239" s="128">
        <f t="shared" si="83"/>
        <v>0</v>
      </c>
      <c r="I239" s="128">
        <f t="shared" si="83"/>
        <v>0</v>
      </c>
      <c r="J239" s="128">
        <f t="shared" si="83"/>
        <v>0</v>
      </c>
      <c r="K239" s="128">
        <f t="shared" si="83"/>
        <v>0</v>
      </c>
    </row>
    <row r="240" spans="1:11" ht="15" customHeight="1">
      <c r="A240" s="115"/>
      <c r="B240" s="116"/>
      <c r="C240" s="116"/>
      <c r="D240" s="117" t="s">
        <v>270</v>
      </c>
      <c r="E240" s="116">
        <v>0</v>
      </c>
      <c r="F240" s="120">
        <v>0</v>
      </c>
      <c r="G240" s="120">
        <v>0</v>
      </c>
      <c r="H240" s="120">
        <v>0</v>
      </c>
      <c r="I240" s="120">
        <v>0</v>
      </c>
      <c r="J240" s="120">
        <v>0</v>
      </c>
      <c r="K240" s="120">
        <f t="shared" si="79"/>
        <v>0</v>
      </c>
    </row>
    <row r="241" spans="1:11" ht="15" customHeight="1">
      <c r="A241" s="115"/>
      <c r="B241" s="116"/>
      <c r="C241" s="116"/>
      <c r="D241" s="117" t="s">
        <v>271</v>
      </c>
      <c r="E241" s="116">
        <v>0</v>
      </c>
      <c r="F241" s="120"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f t="shared" si="79"/>
        <v>0</v>
      </c>
    </row>
    <row r="242" spans="1:11" ht="15" customHeight="1">
      <c r="A242" s="115"/>
      <c r="B242" s="116"/>
      <c r="C242" s="116"/>
      <c r="D242" s="117" t="s">
        <v>272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f t="shared" si="79"/>
        <v>0</v>
      </c>
    </row>
    <row r="243" spans="1:11" ht="15" customHeight="1">
      <c r="A243" s="105"/>
      <c r="B243" s="141"/>
      <c r="C243" s="141"/>
      <c r="D243" s="141"/>
      <c r="E243" s="105"/>
      <c r="F243" s="105"/>
      <c r="G243" s="105"/>
      <c r="H243" s="105"/>
      <c r="I243" s="105"/>
      <c r="J243" s="105"/>
      <c r="K243" s="105"/>
    </row>
    <row r="244" spans="1:11" ht="15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1:11" ht="15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1:11" ht="15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1:11" ht="15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1:11" ht="15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1:11" ht="15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1:11" ht="15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1:11" ht="15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1:11" ht="15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1:11" ht="15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1:11" ht="15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</row>
  </sheetData>
  <sheetProtection/>
  <printOptions/>
  <pageMargins left="0.7" right="0.7" top="0.34" bottom="0.33" header="0.3" footer="0.3"/>
  <pageSetup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PageLayoutView="0" workbookViewId="0" topLeftCell="A1">
      <selection activeCell="G78" sqref="G78"/>
    </sheetView>
  </sheetViews>
  <sheetFormatPr defaultColWidth="9.140625" defaultRowHeight="15"/>
  <cols>
    <col min="1" max="1" width="6.57421875" style="47" customWidth="1"/>
    <col min="3" max="3" width="12.57421875" style="0" customWidth="1"/>
    <col min="4" max="4" width="40.7109375" style="0" customWidth="1"/>
    <col min="5" max="7" width="12.7109375" style="0" customWidth="1"/>
    <col min="8" max="8" width="13.57421875" style="0" customWidth="1"/>
    <col min="9" max="9" width="14.28125" style="0" customWidth="1"/>
  </cols>
  <sheetData>
    <row r="1" ht="15">
      <c r="B1" s="1" t="s">
        <v>243</v>
      </c>
    </row>
    <row r="3" spans="1:9" ht="15">
      <c r="A3" s="61" t="s">
        <v>184</v>
      </c>
      <c r="B3" s="5" t="s">
        <v>0</v>
      </c>
      <c r="C3" s="5" t="s">
        <v>129</v>
      </c>
      <c r="D3" s="34" t="s">
        <v>87</v>
      </c>
      <c r="E3" s="5" t="s">
        <v>244</v>
      </c>
      <c r="F3" s="5" t="s">
        <v>245</v>
      </c>
      <c r="G3" s="5" t="s">
        <v>246</v>
      </c>
      <c r="H3" s="5" t="s">
        <v>247</v>
      </c>
      <c r="I3" s="5" t="s">
        <v>248</v>
      </c>
    </row>
    <row r="4" spans="1:9" ht="15">
      <c r="A4" s="24" t="s">
        <v>4</v>
      </c>
      <c r="B4" s="24" t="s">
        <v>5</v>
      </c>
      <c r="C4" s="24" t="s">
        <v>6</v>
      </c>
      <c r="D4" s="35" t="s">
        <v>7</v>
      </c>
      <c r="E4" s="35" t="s">
        <v>8</v>
      </c>
      <c r="F4" s="35" t="s">
        <v>9</v>
      </c>
      <c r="G4" s="35" t="s">
        <v>71</v>
      </c>
      <c r="H4" s="35" t="s">
        <v>72</v>
      </c>
      <c r="I4" s="35" t="s">
        <v>73</v>
      </c>
    </row>
    <row r="5" spans="1:9" s="1" customFormat="1" ht="15" customHeight="1">
      <c r="A5" s="51">
        <v>1</v>
      </c>
      <c r="B5" s="5"/>
      <c r="C5" s="5"/>
      <c r="D5" s="34" t="s">
        <v>130</v>
      </c>
      <c r="E5" s="12"/>
      <c r="F5" s="12"/>
      <c r="G5" s="12">
        <f>G6+G7</f>
        <v>4978470</v>
      </c>
      <c r="H5" s="12">
        <f>H6+H7</f>
        <v>0</v>
      </c>
      <c r="I5" s="12">
        <f>I6+I7</f>
        <v>0</v>
      </c>
    </row>
    <row r="6" spans="1:9" ht="15" customHeight="1">
      <c r="A6" s="48"/>
      <c r="B6" s="2"/>
      <c r="C6" s="2"/>
      <c r="D6" s="10" t="s">
        <v>185</v>
      </c>
      <c r="E6" s="33"/>
      <c r="F6" s="33"/>
      <c r="G6" s="2">
        <f aca="true" t="shared" si="0" ref="G6:I7">G9+G12+G15+G18+G21+G24+G27+G30+G33+G36+G39+G42+G45+G60+G63+G66</f>
        <v>3072612</v>
      </c>
      <c r="H6" s="2">
        <f t="shared" si="0"/>
        <v>0</v>
      </c>
      <c r="I6" s="2">
        <f t="shared" si="0"/>
        <v>0</v>
      </c>
    </row>
    <row r="7" spans="1:9" ht="15" customHeight="1">
      <c r="A7" s="48"/>
      <c r="B7" s="2"/>
      <c r="C7" s="2"/>
      <c r="D7" s="10" t="s">
        <v>100</v>
      </c>
      <c r="E7" s="2"/>
      <c r="F7" s="2"/>
      <c r="G7" s="2">
        <f t="shared" si="0"/>
        <v>1905858</v>
      </c>
      <c r="H7" s="2">
        <f t="shared" si="0"/>
        <v>0</v>
      </c>
      <c r="I7" s="2">
        <f t="shared" si="0"/>
        <v>0</v>
      </c>
    </row>
    <row r="8" spans="1:9" s="38" customFormat="1" ht="15" customHeight="1">
      <c r="A8" s="52">
        <v>1.1</v>
      </c>
      <c r="B8" s="39">
        <v>160</v>
      </c>
      <c r="C8" s="4">
        <v>16008</v>
      </c>
      <c r="D8" s="39" t="s">
        <v>132</v>
      </c>
      <c r="E8" s="40"/>
      <c r="F8" s="40"/>
      <c r="G8" s="4">
        <f>G9+G10</f>
        <v>127790</v>
      </c>
      <c r="H8" s="4">
        <f>H9+H10</f>
        <v>0</v>
      </c>
      <c r="I8" s="4">
        <f>I9+I10</f>
        <v>0</v>
      </c>
    </row>
    <row r="9" spans="1:9" s="38" customFormat="1" ht="15" customHeight="1">
      <c r="A9" s="62"/>
      <c r="B9" s="2"/>
      <c r="C9" s="2"/>
      <c r="D9" s="10" t="s">
        <v>185</v>
      </c>
      <c r="E9" s="33"/>
      <c r="F9" s="33"/>
      <c r="G9" s="101">
        <v>127790</v>
      </c>
      <c r="H9" s="101">
        <v>0</v>
      </c>
      <c r="I9" s="101">
        <v>0</v>
      </c>
    </row>
    <row r="10" spans="1:9" s="38" customFormat="1" ht="15" customHeight="1">
      <c r="A10" s="62"/>
      <c r="B10" s="2"/>
      <c r="C10" s="2"/>
      <c r="D10" s="10" t="s">
        <v>100</v>
      </c>
      <c r="E10" s="2"/>
      <c r="F10" s="2"/>
      <c r="G10" s="2">
        <v>0</v>
      </c>
      <c r="H10" s="2">
        <v>0</v>
      </c>
      <c r="I10" s="2">
        <v>0</v>
      </c>
    </row>
    <row r="11" spans="1:9" s="38" customFormat="1" ht="15" customHeight="1">
      <c r="A11" s="52">
        <v>1.2</v>
      </c>
      <c r="B11" s="39">
        <v>169</v>
      </c>
      <c r="C11" s="4">
        <v>16908</v>
      </c>
      <c r="D11" s="39" t="s">
        <v>134</v>
      </c>
      <c r="E11" s="40"/>
      <c r="F11" s="40"/>
      <c r="G11" s="4">
        <f>G12+G13</f>
        <v>71130</v>
      </c>
      <c r="H11" s="4">
        <f>H12+H13</f>
        <v>0</v>
      </c>
      <c r="I11" s="4">
        <f>I12+I13</f>
        <v>0</v>
      </c>
    </row>
    <row r="12" spans="1:9" ht="15" customHeight="1">
      <c r="A12" s="48"/>
      <c r="B12" s="2"/>
      <c r="C12" s="2"/>
      <c r="D12" s="10" t="s">
        <v>185</v>
      </c>
      <c r="E12" s="33"/>
      <c r="F12" s="33"/>
      <c r="G12" s="101">
        <v>71130</v>
      </c>
      <c r="H12" s="101">
        <v>0</v>
      </c>
      <c r="I12" s="101">
        <v>0</v>
      </c>
    </row>
    <row r="13" spans="1:9" ht="15" customHeight="1">
      <c r="A13" s="48"/>
      <c r="B13" s="2"/>
      <c r="C13" s="2"/>
      <c r="D13" s="10" t="s">
        <v>100</v>
      </c>
      <c r="E13" s="2"/>
      <c r="F13" s="2"/>
      <c r="G13" s="2"/>
      <c r="H13" s="2">
        <v>0</v>
      </c>
      <c r="I13" s="2">
        <v>0</v>
      </c>
    </row>
    <row r="14" spans="1:9" ht="15" customHeight="1">
      <c r="A14" s="52">
        <v>1.3</v>
      </c>
      <c r="B14" s="39">
        <v>163</v>
      </c>
      <c r="C14" s="4">
        <v>16308</v>
      </c>
      <c r="D14" s="39" t="s">
        <v>135</v>
      </c>
      <c r="E14" s="39"/>
      <c r="F14" s="39"/>
      <c r="G14" s="4">
        <f>G15+G16</f>
        <v>1601881</v>
      </c>
      <c r="H14" s="4">
        <f>H15+H16</f>
        <v>0</v>
      </c>
      <c r="I14" s="4">
        <f>I15+I16</f>
        <v>0</v>
      </c>
    </row>
    <row r="15" spans="1:9" ht="15" customHeight="1">
      <c r="A15" s="48"/>
      <c r="B15" s="2"/>
      <c r="C15" s="2"/>
      <c r="D15" s="10" t="s">
        <v>185</v>
      </c>
      <c r="E15" s="33"/>
      <c r="F15" s="33"/>
      <c r="G15" s="101">
        <v>352675</v>
      </c>
      <c r="H15" s="101">
        <v>0</v>
      </c>
      <c r="I15" s="101">
        <v>0</v>
      </c>
    </row>
    <row r="16" spans="1:9" ht="15" customHeight="1">
      <c r="A16" s="48"/>
      <c r="B16" s="2"/>
      <c r="C16" s="2"/>
      <c r="D16" s="10" t="s">
        <v>100</v>
      </c>
      <c r="E16" s="2"/>
      <c r="F16" s="2"/>
      <c r="G16" s="2">
        <f>537000+712206</f>
        <v>1249206</v>
      </c>
      <c r="H16" s="2">
        <v>0</v>
      </c>
      <c r="I16" s="2">
        <v>0</v>
      </c>
    </row>
    <row r="17" spans="1:9" ht="15" customHeight="1">
      <c r="A17" s="52">
        <v>1.4</v>
      </c>
      <c r="B17" s="39">
        <v>166</v>
      </c>
      <c r="C17" s="4">
        <v>16615</v>
      </c>
      <c r="D17" s="39" t="s">
        <v>186</v>
      </c>
      <c r="E17" s="39"/>
      <c r="F17" s="39"/>
      <c r="G17" s="4">
        <f>G18+G19</f>
        <v>38100</v>
      </c>
      <c r="H17" s="4">
        <f>H18+H19</f>
        <v>0</v>
      </c>
      <c r="I17" s="4">
        <f>I18+I19</f>
        <v>0</v>
      </c>
    </row>
    <row r="18" spans="1:9" ht="15" customHeight="1">
      <c r="A18" s="48"/>
      <c r="B18" s="2"/>
      <c r="C18" s="2"/>
      <c r="D18" s="10" t="s">
        <v>185</v>
      </c>
      <c r="E18" s="33"/>
      <c r="F18" s="33"/>
      <c r="G18" s="101">
        <v>38100</v>
      </c>
      <c r="H18" s="101">
        <v>0</v>
      </c>
      <c r="I18" s="101">
        <v>0</v>
      </c>
    </row>
    <row r="19" spans="1:9" ht="15" customHeight="1">
      <c r="A19" s="48"/>
      <c r="B19" s="2"/>
      <c r="C19" s="2"/>
      <c r="D19" s="10" t="s">
        <v>100</v>
      </c>
      <c r="E19" s="2"/>
      <c r="F19" s="2"/>
      <c r="G19" s="2">
        <v>0</v>
      </c>
      <c r="H19" s="2">
        <v>0</v>
      </c>
      <c r="I19" s="2">
        <v>0</v>
      </c>
    </row>
    <row r="20" spans="1:9" ht="15" customHeight="1">
      <c r="A20" s="52">
        <v>1.5</v>
      </c>
      <c r="B20" s="39">
        <v>167</v>
      </c>
      <c r="C20" s="4">
        <v>16740</v>
      </c>
      <c r="D20" s="39" t="s">
        <v>144</v>
      </c>
      <c r="E20" s="39"/>
      <c r="F20" s="39"/>
      <c r="G20" s="4">
        <f>G21+G22</f>
        <v>0</v>
      </c>
      <c r="H20" s="4">
        <f>H21+H22</f>
        <v>0</v>
      </c>
      <c r="I20" s="4">
        <f>I21+I22</f>
        <v>0</v>
      </c>
    </row>
    <row r="21" spans="1:9" ht="15" customHeight="1">
      <c r="A21" s="48"/>
      <c r="B21" s="2"/>
      <c r="C21" s="2"/>
      <c r="D21" s="10" t="s">
        <v>185</v>
      </c>
      <c r="E21" s="33"/>
      <c r="F21" s="33"/>
      <c r="G21" s="101">
        <v>0</v>
      </c>
      <c r="H21" s="101">
        <v>0</v>
      </c>
      <c r="I21" s="101">
        <v>0</v>
      </c>
    </row>
    <row r="22" spans="1:9" ht="15" customHeight="1">
      <c r="A22" s="48"/>
      <c r="B22" s="2"/>
      <c r="C22" s="2"/>
      <c r="D22" s="10" t="s">
        <v>100</v>
      </c>
      <c r="E22" s="2"/>
      <c r="F22" s="2"/>
      <c r="G22" s="2">
        <v>0</v>
      </c>
      <c r="H22" s="2">
        <v>0</v>
      </c>
      <c r="I22" s="2">
        <v>0</v>
      </c>
    </row>
    <row r="23" spans="1:9" ht="15" customHeight="1">
      <c r="A23" s="52">
        <v>1.6</v>
      </c>
      <c r="B23" s="39">
        <v>175</v>
      </c>
      <c r="C23" s="4">
        <v>17508</v>
      </c>
      <c r="D23" s="39" t="s">
        <v>145</v>
      </c>
      <c r="E23" s="39"/>
      <c r="F23" s="39"/>
      <c r="G23" s="4">
        <f>G24+G25</f>
        <v>49950</v>
      </c>
      <c r="H23" s="4">
        <f>H24+H25</f>
        <v>0</v>
      </c>
      <c r="I23" s="4">
        <f>I24+I25</f>
        <v>0</v>
      </c>
    </row>
    <row r="24" spans="1:9" ht="15" customHeight="1">
      <c r="A24" s="48"/>
      <c r="B24" s="2"/>
      <c r="C24" s="2"/>
      <c r="D24" s="10" t="s">
        <v>185</v>
      </c>
      <c r="E24" s="33"/>
      <c r="F24" s="33"/>
      <c r="G24" s="101">
        <v>49950</v>
      </c>
      <c r="H24" s="101">
        <v>0</v>
      </c>
      <c r="I24" s="101">
        <v>0</v>
      </c>
    </row>
    <row r="25" spans="1:9" ht="15" customHeight="1">
      <c r="A25" s="48"/>
      <c r="B25" s="2"/>
      <c r="C25" s="2"/>
      <c r="D25" s="10" t="s">
        <v>100</v>
      </c>
      <c r="E25" s="2"/>
      <c r="F25" s="2"/>
      <c r="G25" s="2">
        <v>0</v>
      </c>
      <c r="H25" s="2">
        <v>0</v>
      </c>
      <c r="I25" s="2">
        <v>0</v>
      </c>
    </row>
    <row r="26" spans="1:9" ht="15" customHeight="1">
      <c r="A26" s="52">
        <v>1.7</v>
      </c>
      <c r="B26" s="39">
        <v>180</v>
      </c>
      <c r="C26" s="4">
        <v>180008</v>
      </c>
      <c r="D26" s="39" t="s">
        <v>148</v>
      </c>
      <c r="E26" s="39"/>
      <c r="F26" s="39"/>
      <c r="G26" s="4">
        <f>G27+G28</f>
        <v>0</v>
      </c>
      <c r="H26" s="4">
        <f>H27+H28</f>
        <v>0</v>
      </c>
      <c r="I26" s="4">
        <f>I27+I28</f>
        <v>0</v>
      </c>
    </row>
    <row r="27" spans="1:9" ht="15" customHeight="1">
      <c r="A27" s="48"/>
      <c r="B27" s="2"/>
      <c r="C27" s="2"/>
      <c r="D27" s="10" t="s">
        <v>185</v>
      </c>
      <c r="E27" s="33"/>
      <c r="F27" s="33"/>
      <c r="G27" s="101">
        <v>0</v>
      </c>
      <c r="H27" s="101">
        <v>0</v>
      </c>
      <c r="I27" s="101">
        <v>0</v>
      </c>
    </row>
    <row r="28" spans="1:9" ht="15" customHeight="1">
      <c r="A28" s="48"/>
      <c r="B28" s="2"/>
      <c r="C28" s="2"/>
      <c r="D28" s="10" t="s">
        <v>100</v>
      </c>
      <c r="E28" s="2"/>
      <c r="F28" s="2"/>
      <c r="G28" s="2">
        <v>0</v>
      </c>
      <c r="H28" s="102">
        <v>0</v>
      </c>
      <c r="I28" s="102">
        <v>0</v>
      </c>
    </row>
    <row r="29" spans="1:9" ht="15" customHeight="1">
      <c r="A29" s="52">
        <v>1.8</v>
      </c>
      <c r="B29" s="39">
        <v>195</v>
      </c>
      <c r="C29" s="4">
        <v>195400</v>
      </c>
      <c r="D29" s="39" t="s">
        <v>156</v>
      </c>
      <c r="E29" s="39"/>
      <c r="F29" s="39"/>
      <c r="G29" s="4">
        <f>G30+G31</f>
        <v>12290</v>
      </c>
      <c r="H29" s="4">
        <f>H30+H31</f>
        <v>0</v>
      </c>
      <c r="I29" s="4">
        <f>I30+I31</f>
        <v>0</v>
      </c>
    </row>
    <row r="30" spans="1:9" ht="15" customHeight="1">
      <c r="A30" s="48"/>
      <c r="B30" s="2"/>
      <c r="C30" s="2"/>
      <c r="D30" s="10" t="s">
        <v>185</v>
      </c>
      <c r="E30" s="33"/>
      <c r="F30" s="33"/>
      <c r="G30" s="101">
        <v>12290</v>
      </c>
      <c r="H30" s="101">
        <v>0</v>
      </c>
      <c r="I30" s="101">
        <v>0</v>
      </c>
    </row>
    <row r="31" spans="1:9" ht="15" customHeight="1">
      <c r="A31" s="48"/>
      <c r="B31" s="2"/>
      <c r="C31" s="2"/>
      <c r="D31" s="10" t="s">
        <v>100</v>
      </c>
      <c r="E31" s="2"/>
      <c r="F31" s="2"/>
      <c r="G31" s="2">
        <v>0</v>
      </c>
      <c r="H31" s="2">
        <v>0</v>
      </c>
      <c r="I31" s="2">
        <v>0</v>
      </c>
    </row>
    <row r="32" spans="1:9" ht="15" customHeight="1">
      <c r="A32" s="52">
        <v>1.9</v>
      </c>
      <c r="B32" s="39">
        <v>470</v>
      </c>
      <c r="C32" s="4">
        <v>47008</v>
      </c>
      <c r="D32" s="39" t="s">
        <v>157</v>
      </c>
      <c r="E32" s="39"/>
      <c r="F32" s="39"/>
      <c r="G32" s="4">
        <f>G33+G34</f>
        <v>24580</v>
      </c>
      <c r="H32" s="4">
        <f>H33+H34</f>
        <v>0</v>
      </c>
      <c r="I32" s="4">
        <f>I33+I34</f>
        <v>0</v>
      </c>
    </row>
    <row r="33" spans="1:9" ht="15" customHeight="1">
      <c r="A33" s="48"/>
      <c r="B33" s="2"/>
      <c r="C33" s="2"/>
      <c r="D33" s="10" t="s">
        <v>185</v>
      </c>
      <c r="E33" s="33"/>
      <c r="F33" s="33"/>
      <c r="G33" s="101">
        <v>24580</v>
      </c>
      <c r="H33" s="101">
        <v>0</v>
      </c>
      <c r="I33" s="101">
        <v>0</v>
      </c>
    </row>
    <row r="34" spans="1:9" ht="15" customHeight="1">
      <c r="A34" s="48"/>
      <c r="B34" s="2"/>
      <c r="C34" s="2"/>
      <c r="D34" s="10" t="s">
        <v>100</v>
      </c>
      <c r="E34" s="2"/>
      <c r="F34" s="2"/>
      <c r="G34" s="2">
        <v>0</v>
      </c>
      <c r="H34" s="2">
        <v>0</v>
      </c>
      <c r="I34" s="2">
        <v>0</v>
      </c>
    </row>
    <row r="35" spans="1:9" ht="15" customHeight="1">
      <c r="A35" s="63" t="s">
        <v>22</v>
      </c>
      <c r="B35" s="39">
        <v>480</v>
      </c>
      <c r="C35" s="4">
        <v>48008</v>
      </c>
      <c r="D35" s="39" t="s">
        <v>160</v>
      </c>
      <c r="E35" s="39"/>
      <c r="F35" s="39"/>
      <c r="G35" s="4">
        <f>G36+G37</f>
        <v>0</v>
      </c>
      <c r="H35" s="4">
        <f>H36+H37</f>
        <v>0</v>
      </c>
      <c r="I35" s="4">
        <f>I36+I37</f>
        <v>0</v>
      </c>
    </row>
    <row r="36" spans="1:9" ht="15" customHeight="1">
      <c r="A36" s="48"/>
      <c r="B36" s="2"/>
      <c r="C36" s="2"/>
      <c r="D36" s="10" t="s">
        <v>185</v>
      </c>
      <c r="E36" s="33"/>
      <c r="F36" s="33"/>
      <c r="G36" s="101">
        <v>0</v>
      </c>
      <c r="H36" s="101">
        <v>0</v>
      </c>
      <c r="I36" s="101">
        <v>0</v>
      </c>
    </row>
    <row r="37" spans="1:9" ht="15" customHeight="1">
      <c r="A37" s="48"/>
      <c r="B37" s="2"/>
      <c r="C37" s="2"/>
      <c r="D37" s="10" t="s">
        <v>100</v>
      </c>
      <c r="E37" s="2"/>
      <c r="F37" s="2"/>
      <c r="G37" s="2">
        <v>0</v>
      </c>
      <c r="H37" s="2">
        <v>0</v>
      </c>
      <c r="I37" s="2">
        <v>0</v>
      </c>
    </row>
    <row r="38" spans="1:9" ht="15" customHeight="1">
      <c r="A38" s="52">
        <v>1.11</v>
      </c>
      <c r="B38" s="39">
        <v>650</v>
      </c>
      <c r="C38" s="4">
        <v>65040</v>
      </c>
      <c r="D38" s="39" t="s">
        <v>164</v>
      </c>
      <c r="E38" s="39"/>
      <c r="F38" s="39"/>
      <c r="G38" s="4">
        <f>G39+G40</f>
        <v>23100</v>
      </c>
      <c r="H38" s="4">
        <f>H39+H40</f>
        <v>0</v>
      </c>
      <c r="I38" s="4">
        <f>I39+I40</f>
        <v>0</v>
      </c>
    </row>
    <row r="39" spans="1:9" ht="15" customHeight="1">
      <c r="A39" s="48"/>
      <c r="B39" s="2"/>
      <c r="C39" s="2"/>
      <c r="D39" s="10" t="s">
        <v>185</v>
      </c>
      <c r="E39" s="33"/>
      <c r="F39" s="33"/>
      <c r="G39" s="101">
        <v>23100</v>
      </c>
      <c r="H39" s="101">
        <v>0</v>
      </c>
      <c r="I39" s="101">
        <v>0</v>
      </c>
    </row>
    <row r="40" spans="1:9" ht="15" customHeight="1">
      <c r="A40" s="48"/>
      <c r="B40" s="2"/>
      <c r="C40" s="2"/>
      <c r="D40" s="10" t="s">
        <v>100</v>
      </c>
      <c r="E40" s="2"/>
      <c r="F40" s="2"/>
      <c r="G40" s="2">
        <v>0</v>
      </c>
      <c r="H40" s="2">
        <v>0</v>
      </c>
      <c r="I40" s="2">
        <v>0</v>
      </c>
    </row>
    <row r="41" spans="1:9" ht="15" customHeight="1">
      <c r="A41" s="52">
        <v>1.12</v>
      </c>
      <c r="B41" s="39">
        <v>660</v>
      </c>
      <c r="C41" s="4">
        <v>66345</v>
      </c>
      <c r="D41" s="39" t="s">
        <v>167</v>
      </c>
      <c r="E41" s="39"/>
      <c r="F41" s="39"/>
      <c r="G41" s="4">
        <f>G42+G43</f>
        <v>24560</v>
      </c>
      <c r="H41" s="4">
        <f>H42+H43</f>
        <v>0</v>
      </c>
      <c r="I41" s="4">
        <f>I42+I43</f>
        <v>0</v>
      </c>
    </row>
    <row r="42" spans="1:9" ht="15" customHeight="1">
      <c r="A42" s="48"/>
      <c r="B42" s="2"/>
      <c r="C42" s="2"/>
      <c r="D42" s="10" t="s">
        <v>185</v>
      </c>
      <c r="E42" s="33"/>
      <c r="F42" s="33"/>
      <c r="G42" s="101">
        <v>24560</v>
      </c>
      <c r="H42" s="101">
        <v>0</v>
      </c>
      <c r="I42" s="101">
        <v>0</v>
      </c>
    </row>
    <row r="43" spans="1:9" ht="15" customHeight="1">
      <c r="A43" s="48"/>
      <c r="B43" s="2"/>
      <c r="C43" s="2"/>
      <c r="D43" s="10" t="s">
        <v>100</v>
      </c>
      <c r="E43" s="2"/>
      <c r="F43" s="2"/>
      <c r="G43" s="2">
        <v>0</v>
      </c>
      <c r="H43" s="2">
        <v>0</v>
      </c>
      <c r="I43" s="2">
        <v>0</v>
      </c>
    </row>
    <row r="44" spans="1:9" ht="15" customHeight="1">
      <c r="A44" s="52">
        <v>1.13</v>
      </c>
      <c r="B44" s="40">
        <v>730</v>
      </c>
      <c r="C44" s="4"/>
      <c r="D44" s="39" t="s">
        <v>170</v>
      </c>
      <c r="E44" s="39"/>
      <c r="F44" s="39"/>
      <c r="G44" s="4">
        <f>G45+G46</f>
        <v>319729</v>
      </c>
      <c r="H44" s="4">
        <f>H45+H46</f>
        <v>0</v>
      </c>
      <c r="I44" s="4">
        <f>I45+I46</f>
        <v>0</v>
      </c>
    </row>
    <row r="45" spans="1:9" ht="15" customHeight="1">
      <c r="A45" s="48"/>
      <c r="B45" s="2"/>
      <c r="C45" s="2"/>
      <c r="D45" s="10" t="s">
        <v>185</v>
      </c>
      <c r="E45" s="33"/>
      <c r="F45" s="33"/>
      <c r="G45" s="101">
        <f aca="true" t="shared" si="1" ref="G45:I46">G48+G51+G54+G57</f>
        <v>142795</v>
      </c>
      <c r="H45" s="101">
        <f t="shared" si="1"/>
        <v>0</v>
      </c>
      <c r="I45" s="101">
        <f t="shared" si="1"/>
        <v>0</v>
      </c>
    </row>
    <row r="46" spans="1:9" ht="15" customHeight="1">
      <c r="A46" s="48"/>
      <c r="B46" s="2"/>
      <c r="C46" s="2"/>
      <c r="D46" s="10" t="s">
        <v>100</v>
      </c>
      <c r="E46" s="2"/>
      <c r="F46" s="2"/>
      <c r="G46" s="101">
        <f t="shared" si="1"/>
        <v>176934</v>
      </c>
      <c r="H46" s="101">
        <f t="shared" si="1"/>
        <v>0</v>
      </c>
      <c r="I46" s="101">
        <f t="shared" si="1"/>
        <v>0</v>
      </c>
    </row>
    <row r="47" spans="1:9" ht="15" customHeight="1">
      <c r="A47" s="57" t="s">
        <v>23</v>
      </c>
      <c r="B47" s="7"/>
      <c r="C47" s="36">
        <v>73017</v>
      </c>
      <c r="D47" s="41" t="s">
        <v>171</v>
      </c>
      <c r="E47" s="7"/>
      <c r="F47" s="41"/>
      <c r="G47" s="41">
        <f>G48+G49</f>
        <v>9600</v>
      </c>
      <c r="H47" s="41">
        <f>H48+H49</f>
        <v>0</v>
      </c>
      <c r="I47" s="41">
        <f>I48+I49</f>
        <v>0</v>
      </c>
    </row>
    <row r="48" spans="1:9" ht="15" customHeight="1">
      <c r="A48" s="48"/>
      <c r="B48" s="2"/>
      <c r="C48" s="2"/>
      <c r="D48" s="10" t="s">
        <v>185</v>
      </c>
      <c r="E48" s="33"/>
      <c r="F48" s="33"/>
      <c r="G48" s="101">
        <v>9600</v>
      </c>
      <c r="H48" s="101">
        <v>0</v>
      </c>
      <c r="I48" s="101">
        <v>0</v>
      </c>
    </row>
    <row r="49" spans="1:9" ht="15" customHeight="1">
      <c r="A49" s="48"/>
      <c r="B49" s="2"/>
      <c r="C49" s="2"/>
      <c r="D49" s="10" t="s">
        <v>100</v>
      </c>
      <c r="E49" s="2"/>
      <c r="F49" s="2"/>
      <c r="G49" s="2">
        <v>0</v>
      </c>
      <c r="H49" s="2">
        <v>0</v>
      </c>
      <c r="I49" s="2">
        <v>0</v>
      </c>
    </row>
    <row r="50" spans="1:9" ht="15" customHeight="1">
      <c r="A50" s="57" t="s">
        <v>24</v>
      </c>
      <c r="B50" s="7"/>
      <c r="C50" s="36">
        <v>73500</v>
      </c>
      <c r="D50" s="41" t="s">
        <v>172</v>
      </c>
      <c r="E50" s="7"/>
      <c r="F50" s="41"/>
      <c r="G50" s="41">
        <f>G51+G52</f>
        <v>296629</v>
      </c>
      <c r="H50" s="41">
        <f>H51+H52</f>
        <v>0</v>
      </c>
      <c r="I50" s="41">
        <f>I51+I52</f>
        <v>0</v>
      </c>
    </row>
    <row r="51" spans="1:9" ht="15" customHeight="1">
      <c r="A51" s="48"/>
      <c r="B51" s="2"/>
      <c r="C51" s="2"/>
      <c r="D51" s="10" t="s">
        <v>185</v>
      </c>
      <c r="E51" s="33"/>
      <c r="F51" s="33"/>
      <c r="G51" s="101">
        <f>97204+12491+10000</f>
        <v>119695</v>
      </c>
      <c r="H51" s="101">
        <v>0</v>
      </c>
      <c r="I51" s="101">
        <v>0</v>
      </c>
    </row>
    <row r="52" spans="1:9" ht="15" customHeight="1">
      <c r="A52" s="48"/>
      <c r="B52" s="2"/>
      <c r="C52" s="2"/>
      <c r="D52" s="10" t="s">
        <v>100</v>
      </c>
      <c r="E52" s="2"/>
      <c r="F52" s="2"/>
      <c r="G52" s="2">
        <v>176934</v>
      </c>
      <c r="H52" s="2">
        <v>0</v>
      </c>
      <c r="I52" s="2">
        <v>0</v>
      </c>
    </row>
    <row r="53" spans="1:9" ht="15" customHeight="1">
      <c r="A53" s="57" t="s">
        <v>25</v>
      </c>
      <c r="B53" s="7"/>
      <c r="C53" s="36">
        <v>75408</v>
      </c>
      <c r="D53" s="37" t="s">
        <v>187</v>
      </c>
      <c r="E53" s="7"/>
      <c r="F53" s="37"/>
      <c r="G53" s="41">
        <f>G54+G55</f>
        <v>0</v>
      </c>
      <c r="H53" s="41">
        <f>H54+H55</f>
        <v>0</v>
      </c>
      <c r="I53" s="41">
        <f>I54+I55</f>
        <v>0</v>
      </c>
    </row>
    <row r="54" spans="1:9" ht="15" customHeight="1">
      <c r="A54" s="48"/>
      <c r="B54" s="2"/>
      <c r="C54" s="2"/>
      <c r="D54" s="10" t="s">
        <v>185</v>
      </c>
      <c r="E54" s="33"/>
      <c r="F54" s="33"/>
      <c r="G54" s="101">
        <v>0</v>
      </c>
      <c r="H54" s="101">
        <v>0</v>
      </c>
      <c r="I54" s="101">
        <v>0</v>
      </c>
    </row>
    <row r="55" spans="1:9" ht="15" customHeight="1">
      <c r="A55" s="48"/>
      <c r="B55" s="2"/>
      <c r="C55" s="2"/>
      <c r="D55" s="10" t="s">
        <v>100</v>
      </c>
      <c r="E55" s="2"/>
      <c r="F55" s="2"/>
      <c r="G55" s="2">
        <v>0</v>
      </c>
      <c r="H55" s="2">
        <v>0</v>
      </c>
      <c r="I55" s="2">
        <v>0</v>
      </c>
    </row>
    <row r="56" spans="1:9" ht="15" customHeight="1">
      <c r="A56" s="57" t="s">
        <v>26</v>
      </c>
      <c r="B56" s="7"/>
      <c r="C56" s="36">
        <v>75535</v>
      </c>
      <c r="D56" s="37" t="s">
        <v>173</v>
      </c>
      <c r="E56" s="7"/>
      <c r="F56" s="37"/>
      <c r="G56" s="41">
        <f>G57+G58</f>
        <v>13500</v>
      </c>
      <c r="H56" s="41">
        <f>H57+H58</f>
        <v>0</v>
      </c>
      <c r="I56" s="41">
        <f>I57+I58</f>
        <v>0</v>
      </c>
    </row>
    <row r="57" spans="1:9" ht="15" customHeight="1">
      <c r="A57" s="48"/>
      <c r="B57" s="2"/>
      <c r="C57" s="2"/>
      <c r="D57" s="10" t="s">
        <v>185</v>
      </c>
      <c r="E57" s="33"/>
      <c r="F57" s="33"/>
      <c r="G57" s="101">
        <v>13500</v>
      </c>
      <c r="H57" s="101">
        <v>0</v>
      </c>
      <c r="I57" s="101">
        <v>0</v>
      </c>
    </row>
    <row r="58" spans="1:9" ht="15" customHeight="1">
      <c r="A58" s="48"/>
      <c r="B58" s="2"/>
      <c r="C58" s="2"/>
      <c r="D58" s="10" t="s">
        <v>100</v>
      </c>
      <c r="E58" s="2"/>
      <c r="F58" s="2"/>
      <c r="G58" s="2">
        <v>0</v>
      </c>
      <c r="H58" s="2">
        <v>0</v>
      </c>
      <c r="I58" s="2">
        <v>0</v>
      </c>
    </row>
    <row r="59" spans="1:9" ht="15" customHeight="1">
      <c r="A59" s="52">
        <v>1.14</v>
      </c>
      <c r="B59" s="42">
        <v>770</v>
      </c>
      <c r="C59" s="4">
        <v>77040</v>
      </c>
      <c r="D59" s="39" t="s">
        <v>251</v>
      </c>
      <c r="E59" s="43"/>
      <c r="F59" s="43"/>
      <c r="G59" s="4">
        <f>G60+G61</f>
        <v>1090771</v>
      </c>
      <c r="H59" s="4">
        <f>H60+H61</f>
        <v>0</v>
      </c>
      <c r="I59" s="4">
        <f>I60+I61</f>
        <v>0</v>
      </c>
    </row>
    <row r="60" spans="1:9" ht="15" customHeight="1">
      <c r="A60" s="48"/>
      <c r="B60" s="2"/>
      <c r="C60" s="2"/>
      <c r="D60" s="10" t="s">
        <v>185</v>
      </c>
      <c r="E60" s="33"/>
      <c r="F60" s="33"/>
      <c r="G60" s="101">
        <f>801801+259970+29000</f>
        <v>1090771</v>
      </c>
      <c r="H60" s="101">
        <v>0</v>
      </c>
      <c r="I60" s="101">
        <v>0</v>
      </c>
    </row>
    <row r="61" spans="1:9" ht="15" customHeight="1">
      <c r="A61" s="48"/>
      <c r="B61" s="2"/>
      <c r="C61" s="2"/>
      <c r="D61" s="10" t="s">
        <v>100</v>
      </c>
      <c r="E61" s="2"/>
      <c r="F61" s="2"/>
      <c r="G61" s="2">
        <v>0</v>
      </c>
      <c r="H61" s="2">
        <v>0</v>
      </c>
      <c r="I61" s="2">
        <v>0</v>
      </c>
    </row>
    <row r="62" spans="1:9" ht="15" customHeight="1">
      <c r="A62" s="52">
        <v>1.15</v>
      </c>
      <c r="B62" s="42">
        <v>850</v>
      </c>
      <c r="C62" s="4">
        <v>85008</v>
      </c>
      <c r="D62" s="39" t="s">
        <v>175</v>
      </c>
      <c r="E62" s="39"/>
      <c r="F62" s="39"/>
      <c r="G62" s="4">
        <f>G63+G64</f>
        <v>32486</v>
      </c>
      <c r="H62" s="4">
        <f>H63+H64</f>
        <v>0</v>
      </c>
      <c r="I62" s="4">
        <f>I63+I64</f>
        <v>0</v>
      </c>
    </row>
    <row r="63" spans="1:9" ht="15" customHeight="1">
      <c r="A63" s="48"/>
      <c r="B63" s="2"/>
      <c r="C63" s="2"/>
      <c r="D63" s="10" t="s">
        <v>185</v>
      </c>
      <c r="E63" s="33"/>
      <c r="F63" s="33"/>
      <c r="G63" s="101">
        <v>32486</v>
      </c>
      <c r="H63" s="101">
        <v>0</v>
      </c>
      <c r="I63" s="101">
        <v>0</v>
      </c>
    </row>
    <row r="64" spans="1:9" ht="15" customHeight="1">
      <c r="A64" s="48"/>
      <c r="B64" s="2"/>
      <c r="C64" s="2"/>
      <c r="D64" s="10" t="s">
        <v>100</v>
      </c>
      <c r="E64" s="2"/>
      <c r="F64" s="2"/>
      <c r="G64" s="2">
        <v>0</v>
      </c>
      <c r="H64" s="2">
        <v>0</v>
      </c>
      <c r="I64" s="2">
        <v>0</v>
      </c>
    </row>
    <row r="65" spans="1:9" ht="15" customHeight="1">
      <c r="A65" s="52">
        <v>1.16</v>
      </c>
      <c r="B65" s="42">
        <v>920</v>
      </c>
      <c r="C65" s="4"/>
      <c r="D65" s="39" t="s">
        <v>179</v>
      </c>
      <c r="E65" s="39"/>
      <c r="F65" s="39"/>
      <c r="G65" s="4">
        <f>G66+G67</f>
        <v>1562103</v>
      </c>
      <c r="H65" s="4">
        <f>H66+H67</f>
        <v>0</v>
      </c>
      <c r="I65" s="4">
        <f>I66+I67</f>
        <v>0</v>
      </c>
    </row>
    <row r="66" spans="1:9" ht="15" customHeight="1">
      <c r="A66" s="48"/>
      <c r="B66" s="2"/>
      <c r="C66" s="2"/>
      <c r="D66" s="10" t="s">
        <v>185</v>
      </c>
      <c r="E66" s="33"/>
      <c r="F66" s="33"/>
      <c r="G66" s="101">
        <f aca="true" t="shared" si="2" ref="G66:I67">G69+G72+G75+G78</f>
        <v>1082385</v>
      </c>
      <c r="H66" s="101">
        <f t="shared" si="2"/>
        <v>0</v>
      </c>
      <c r="I66" s="101">
        <f t="shared" si="2"/>
        <v>0</v>
      </c>
    </row>
    <row r="67" spans="1:9" ht="15" customHeight="1">
      <c r="A67" s="48"/>
      <c r="B67" s="2"/>
      <c r="C67" s="2"/>
      <c r="D67" s="10" t="s">
        <v>100</v>
      </c>
      <c r="E67" s="2"/>
      <c r="F67" s="2"/>
      <c r="G67" s="101">
        <f t="shared" si="2"/>
        <v>479718</v>
      </c>
      <c r="H67" s="101">
        <f t="shared" si="2"/>
        <v>0</v>
      </c>
      <c r="I67" s="101">
        <f t="shared" si="2"/>
        <v>0</v>
      </c>
    </row>
    <row r="68" spans="1:9" ht="15" customHeight="1">
      <c r="A68" s="57" t="s">
        <v>27</v>
      </c>
      <c r="B68" s="7"/>
      <c r="C68" s="36">
        <v>92040</v>
      </c>
      <c r="D68" s="41" t="s">
        <v>171</v>
      </c>
      <c r="E68" s="7"/>
      <c r="F68" s="41"/>
      <c r="G68" s="41">
        <f>G69+G70</f>
        <v>10800</v>
      </c>
      <c r="H68" s="41">
        <f>H69+H70</f>
        <v>0</v>
      </c>
      <c r="I68" s="41">
        <f>I69+I70</f>
        <v>0</v>
      </c>
    </row>
    <row r="69" spans="1:9" ht="15" customHeight="1">
      <c r="A69" s="48"/>
      <c r="B69" s="2"/>
      <c r="C69" s="2"/>
      <c r="D69" s="10" t="s">
        <v>185</v>
      </c>
      <c r="E69" s="33"/>
      <c r="F69" s="33"/>
      <c r="G69" s="101">
        <v>10800</v>
      </c>
      <c r="H69" s="101">
        <v>0</v>
      </c>
      <c r="I69" s="101">
        <v>0</v>
      </c>
    </row>
    <row r="70" spans="1:9" ht="15" customHeight="1">
      <c r="A70" s="48"/>
      <c r="B70" s="2"/>
      <c r="C70" s="2"/>
      <c r="D70" s="10" t="s">
        <v>100</v>
      </c>
      <c r="E70" s="2"/>
      <c r="F70" s="2"/>
      <c r="G70" s="2">
        <v>0</v>
      </c>
      <c r="H70" s="2">
        <v>0</v>
      </c>
      <c r="I70" s="2">
        <v>0</v>
      </c>
    </row>
    <row r="71" spans="1:9" ht="15" customHeight="1">
      <c r="A71" s="57" t="s">
        <v>28</v>
      </c>
      <c r="B71" s="7"/>
      <c r="C71" s="36">
        <v>92350</v>
      </c>
      <c r="D71" s="41" t="s">
        <v>180</v>
      </c>
      <c r="E71" s="7"/>
      <c r="F71" s="41"/>
      <c r="G71" s="41">
        <f>G72+G73</f>
        <v>280677</v>
      </c>
      <c r="H71" s="41">
        <f>H72+H73</f>
        <v>0</v>
      </c>
      <c r="I71" s="41">
        <f>I72+I73</f>
        <v>0</v>
      </c>
    </row>
    <row r="72" spans="1:9" ht="15" customHeight="1">
      <c r="A72" s="48"/>
      <c r="B72" s="2"/>
      <c r="C72" s="2"/>
      <c r="D72" s="10" t="s">
        <v>185</v>
      </c>
      <c r="E72" s="33"/>
      <c r="F72" s="33"/>
      <c r="G72" s="101">
        <f>142000+24677+10000</f>
        <v>176677</v>
      </c>
      <c r="H72" s="101">
        <v>0</v>
      </c>
      <c r="I72" s="101">
        <v>0</v>
      </c>
    </row>
    <row r="73" spans="1:9" ht="15" customHeight="1">
      <c r="A73" s="48"/>
      <c r="B73" s="2"/>
      <c r="C73" s="2"/>
      <c r="D73" s="10" t="s">
        <v>100</v>
      </c>
      <c r="E73" s="2"/>
      <c r="F73" s="2"/>
      <c r="G73" s="2">
        <v>104000</v>
      </c>
      <c r="H73" s="2">
        <v>0</v>
      </c>
      <c r="I73" s="2">
        <v>0</v>
      </c>
    </row>
    <row r="74" spans="1:9" ht="15" customHeight="1">
      <c r="A74" s="57" t="s">
        <v>29</v>
      </c>
      <c r="B74" s="7"/>
      <c r="C74" s="36"/>
      <c r="D74" s="41" t="s">
        <v>181</v>
      </c>
      <c r="E74" s="7"/>
      <c r="F74" s="41"/>
      <c r="G74" s="41">
        <f>G75+G76</f>
        <v>669472</v>
      </c>
      <c r="H74" s="41">
        <f>H75+H76</f>
        <v>0</v>
      </c>
      <c r="I74" s="41">
        <f>I75+I76</f>
        <v>0</v>
      </c>
    </row>
    <row r="75" spans="1:9" ht="15" customHeight="1">
      <c r="A75" s="48"/>
      <c r="B75" s="2"/>
      <c r="C75" s="2"/>
      <c r="D75" s="10" t="s">
        <v>185</v>
      </c>
      <c r="E75" s="33"/>
      <c r="F75" s="33"/>
      <c r="G75" s="101">
        <f>450247+28771+10000</f>
        <v>489018</v>
      </c>
      <c r="H75" s="101">
        <v>0</v>
      </c>
      <c r="I75" s="101">
        <v>0</v>
      </c>
    </row>
    <row r="76" spans="1:9" ht="15" customHeight="1">
      <c r="A76" s="48"/>
      <c r="B76" s="2"/>
      <c r="C76" s="2"/>
      <c r="D76" s="10" t="s">
        <v>100</v>
      </c>
      <c r="E76" s="2"/>
      <c r="F76" s="2"/>
      <c r="G76" s="2">
        <v>180454</v>
      </c>
      <c r="H76" s="2">
        <v>0</v>
      </c>
      <c r="I76" s="2">
        <v>0</v>
      </c>
    </row>
    <row r="77" spans="1:9" ht="15" customHeight="1">
      <c r="A77" s="57" t="s">
        <v>30</v>
      </c>
      <c r="B77" s="7"/>
      <c r="C77" s="36"/>
      <c r="D77" s="41" t="s">
        <v>182</v>
      </c>
      <c r="E77" s="7"/>
      <c r="F77" s="41"/>
      <c r="G77" s="41">
        <f>G78+G79</f>
        <v>601154</v>
      </c>
      <c r="H77" s="41">
        <f>H78+H79</f>
        <v>0</v>
      </c>
      <c r="I77" s="41">
        <f>I78+I79</f>
        <v>0</v>
      </c>
    </row>
    <row r="78" spans="1:9" ht="15" customHeight="1">
      <c r="A78" s="48"/>
      <c r="B78" s="2"/>
      <c r="C78" s="2"/>
      <c r="D78" s="10" t="s">
        <v>185</v>
      </c>
      <c r="E78" s="33"/>
      <c r="F78" s="33"/>
      <c r="G78" s="101">
        <f>372213+23677+10000</f>
        <v>405890</v>
      </c>
      <c r="H78" s="101">
        <v>0</v>
      </c>
      <c r="I78" s="101">
        <v>0</v>
      </c>
    </row>
    <row r="79" spans="1:9" ht="15" customHeight="1">
      <c r="A79" s="48"/>
      <c r="B79" s="2"/>
      <c r="C79" s="2"/>
      <c r="D79" s="10" t="s">
        <v>100</v>
      </c>
      <c r="E79" s="2"/>
      <c r="F79" s="2"/>
      <c r="G79" s="2">
        <v>195264</v>
      </c>
      <c r="H79" s="2">
        <v>0</v>
      </c>
      <c r="I79" s="2">
        <v>0</v>
      </c>
    </row>
    <row r="80" spans="1:9" ht="15" customHeight="1">
      <c r="A80" s="57" t="s">
        <v>31</v>
      </c>
      <c r="B80" s="7"/>
      <c r="C80" s="36"/>
      <c r="D80" s="41" t="s">
        <v>183</v>
      </c>
      <c r="E80" s="7"/>
      <c r="F80" s="41"/>
      <c r="G80" s="41">
        <f>G81+G82</f>
        <v>0</v>
      </c>
      <c r="H80" s="41">
        <f>H81+H82</f>
        <v>0</v>
      </c>
      <c r="I80" s="41">
        <f>I81+I82</f>
        <v>0</v>
      </c>
    </row>
    <row r="81" spans="1:9" ht="15" customHeight="1">
      <c r="A81" s="48"/>
      <c r="B81" s="2"/>
      <c r="C81" s="2"/>
      <c r="D81" s="10" t="s">
        <v>185</v>
      </c>
      <c r="E81" s="33"/>
      <c r="F81" s="33"/>
      <c r="G81" s="33">
        <v>0</v>
      </c>
      <c r="H81" s="33">
        <v>0</v>
      </c>
      <c r="I81" s="33">
        <v>0</v>
      </c>
    </row>
    <row r="82" spans="1:9" ht="15" customHeight="1">
      <c r="A82" s="48"/>
      <c r="B82" s="2"/>
      <c r="C82" s="2"/>
      <c r="D82" s="10" t="s">
        <v>100</v>
      </c>
      <c r="E82" s="2"/>
      <c r="F82" s="2"/>
      <c r="G82" s="2">
        <v>0</v>
      </c>
      <c r="H82" s="2">
        <v>0</v>
      </c>
      <c r="I82" s="2">
        <v>0</v>
      </c>
    </row>
    <row r="83" spans="1:9" ht="15">
      <c r="A83" s="48"/>
      <c r="B83" s="2"/>
      <c r="C83" s="2"/>
      <c r="D83" s="2"/>
      <c r="E83" s="2"/>
      <c r="F83" s="2"/>
      <c r="G83" s="2"/>
      <c r="H83" s="2"/>
      <c r="I83" s="2"/>
    </row>
  </sheetData>
  <sheetProtection/>
  <printOptions/>
  <pageMargins left="0.7" right="0.7" top="0.39" bottom="0.34" header="0.3" footer="0.3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1"/>
  <sheetViews>
    <sheetView zoomScale="75" zoomScaleNormal="75" zoomScalePageLayoutView="0" workbookViewId="0" topLeftCell="A16">
      <selection activeCell="K25" sqref="K25"/>
    </sheetView>
  </sheetViews>
  <sheetFormatPr defaultColWidth="9.140625" defaultRowHeight="15"/>
  <cols>
    <col min="1" max="1" width="6.7109375" style="0" customWidth="1"/>
    <col min="3" max="3" width="8.8515625" style="0" customWidth="1"/>
    <col min="4" max="4" width="9.57421875" style="0" customWidth="1"/>
    <col min="5" max="5" width="40.8515625" style="0" bestFit="1" customWidth="1"/>
    <col min="6" max="6" width="25.8515625" style="0" customWidth="1"/>
    <col min="7" max="7" width="7.8515625" style="0" customWidth="1"/>
    <col min="8" max="8" width="7.421875" style="0" customWidth="1"/>
    <col min="9" max="9" width="8.8515625" style="0" customWidth="1"/>
    <col min="10" max="11" width="12.7109375" style="0" customWidth="1"/>
    <col min="12" max="12" width="10.8515625" style="0" customWidth="1"/>
    <col min="13" max="13" width="10.57421875" style="0" customWidth="1"/>
    <col min="14" max="15" width="12.7109375" style="0" customWidth="1"/>
  </cols>
  <sheetData>
    <row r="1" ht="15">
      <c r="B1" s="1" t="s">
        <v>188</v>
      </c>
    </row>
    <row r="3" spans="1:15" ht="75">
      <c r="A3" s="61" t="s">
        <v>86</v>
      </c>
      <c r="B3" s="5" t="s">
        <v>0</v>
      </c>
      <c r="C3" s="98" t="s">
        <v>196</v>
      </c>
      <c r="D3" s="98" t="s">
        <v>197</v>
      </c>
      <c r="E3" s="5" t="s">
        <v>198</v>
      </c>
      <c r="F3" s="46" t="s">
        <v>189</v>
      </c>
      <c r="G3" s="46" t="s">
        <v>190</v>
      </c>
      <c r="H3" s="46" t="s">
        <v>191</v>
      </c>
      <c r="I3" s="46" t="s">
        <v>192</v>
      </c>
      <c r="J3" s="46" t="s">
        <v>193</v>
      </c>
      <c r="K3" s="46" t="s">
        <v>88</v>
      </c>
      <c r="L3" s="46" t="s">
        <v>89</v>
      </c>
      <c r="M3" s="46" t="s">
        <v>90</v>
      </c>
      <c r="N3" s="46" t="s">
        <v>194</v>
      </c>
      <c r="O3" s="46" t="s">
        <v>195</v>
      </c>
    </row>
    <row r="4" spans="1:15" ht="15">
      <c r="A4" s="24" t="s">
        <v>4</v>
      </c>
      <c r="B4" s="24" t="s">
        <v>5</v>
      </c>
      <c r="C4" s="24" t="s">
        <v>6</v>
      </c>
      <c r="D4" s="24" t="s">
        <v>7</v>
      </c>
      <c r="E4" s="24" t="s">
        <v>82</v>
      </c>
      <c r="F4" s="24" t="s">
        <v>9</v>
      </c>
      <c r="G4" s="24" t="s">
        <v>71</v>
      </c>
      <c r="H4" s="24" t="s">
        <v>72</v>
      </c>
      <c r="I4" s="24" t="s">
        <v>73</v>
      </c>
      <c r="J4" s="24" t="s">
        <v>74</v>
      </c>
      <c r="K4" s="24" t="s">
        <v>75</v>
      </c>
      <c r="L4" s="24" t="s">
        <v>78</v>
      </c>
      <c r="M4" s="24" t="s">
        <v>79</v>
      </c>
      <c r="N4" s="24" t="s">
        <v>80</v>
      </c>
      <c r="O4" s="24" t="s">
        <v>81</v>
      </c>
    </row>
    <row r="5" spans="1:15" ht="15" customHeight="1">
      <c r="A5" s="60">
        <v>1</v>
      </c>
      <c r="B5" s="5"/>
      <c r="C5" s="5"/>
      <c r="D5" s="5"/>
      <c r="E5" s="78" t="s">
        <v>204</v>
      </c>
      <c r="F5" s="5"/>
      <c r="G5" s="5"/>
      <c r="H5" s="5"/>
      <c r="I5" s="5">
        <f aca="true" t="shared" si="0" ref="I5:O5">I6+I15+I19+I48+I52+I56+I65+I94+I98+I111+I124+I137+I146+I163+I167+I180</f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</row>
    <row r="6" spans="1:15" ht="15" customHeight="1">
      <c r="A6" s="59">
        <v>1.1</v>
      </c>
      <c r="B6" s="80">
        <v>160</v>
      </c>
      <c r="C6" s="70"/>
      <c r="D6" s="4"/>
      <c r="E6" s="39" t="s">
        <v>132</v>
      </c>
      <c r="F6" s="66"/>
      <c r="G6" s="66"/>
      <c r="H6" s="66"/>
      <c r="I6" s="4">
        <f>I7+I11</f>
        <v>0</v>
      </c>
      <c r="J6" s="4">
        <f aca="true" t="shared" si="1" ref="J6:O6">J7+J11</f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</row>
    <row r="7" spans="1:15" ht="15" customHeight="1">
      <c r="A7" s="57" t="s">
        <v>16</v>
      </c>
      <c r="B7" s="71"/>
      <c r="C7" s="71">
        <v>16008</v>
      </c>
      <c r="D7" s="7"/>
      <c r="E7" s="11" t="s">
        <v>132</v>
      </c>
      <c r="F7" s="44"/>
      <c r="G7" s="44"/>
      <c r="H7" s="44"/>
      <c r="I7" s="7">
        <f>SUM(I8:I10)</f>
        <v>0</v>
      </c>
      <c r="J7" s="7">
        <f aca="true" t="shared" si="2" ref="J7:O7">SUM(J8:J10)</f>
        <v>0</v>
      </c>
      <c r="K7" s="7">
        <f t="shared" si="2"/>
        <v>0</v>
      </c>
      <c r="L7" s="7">
        <f t="shared" si="2"/>
        <v>0</v>
      </c>
      <c r="M7" s="7">
        <f t="shared" si="2"/>
        <v>0</v>
      </c>
      <c r="N7" s="7">
        <f t="shared" si="2"/>
        <v>0</v>
      </c>
      <c r="O7" s="7">
        <f t="shared" si="2"/>
        <v>0</v>
      </c>
    </row>
    <row r="8" spans="1:15" ht="15" customHeight="1">
      <c r="A8" s="55"/>
      <c r="B8" s="68"/>
      <c r="C8" s="68"/>
      <c r="D8" s="2" t="s">
        <v>1</v>
      </c>
      <c r="E8" s="2" t="s">
        <v>199</v>
      </c>
      <c r="F8" s="2"/>
      <c r="G8" s="2"/>
      <c r="H8" s="2"/>
      <c r="I8" s="2"/>
      <c r="J8" s="2"/>
      <c r="K8" s="2"/>
      <c r="L8" s="2"/>
      <c r="M8" s="2"/>
      <c r="N8" s="2"/>
      <c r="O8" s="65"/>
    </row>
    <row r="9" spans="1:15" ht="15" customHeight="1">
      <c r="A9" s="55"/>
      <c r="B9" s="68"/>
      <c r="C9" s="68"/>
      <c r="D9" s="2" t="s">
        <v>2</v>
      </c>
      <c r="E9" s="2" t="s">
        <v>199</v>
      </c>
      <c r="F9" s="2"/>
      <c r="G9" s="2"/>
      <c r="H9" s="2"/>
      <c r="I9" s="2"/>
      <c r="J9" s="2"/>
      <c r="K9" s="2"/>
      <c r="L9" s="2"/>
      <c r="M9" s="2"/>
      <c r="N9" s="2"/>
      <c r="O9" s="65"/>
    </row>
    <row r="10" spans="1:15" ht="15" customHeight="1">
      <c r="A10" s="55"/>
      <c r="B10" s="68"/>
      <c r="C10" s="68"/>
      <c r="D10" s="2" t="s">
        <v>3</v>
      </c>
      <c r="E10" s="2" t="s">
        <v>199</v>
      </c>
      <c r="F10" s="2"/>
      <c r="G10" s="53"/>
      <c r="H10" s="53"/>
      <c r="I10" s="53"/>
      <c r="J10" s="53"/>
      <c r="K10" s="53"/>
      <c r="L10" s="53"/>
      <c r="M10" s="53"/>
      <c r="N10" s="53"/>
      <c r="O10" s="67"/>
    </row>
    <row r="11" spans="1:15" ht="15" customHeight="1">
      <c r="A11" s="57" t="s">
        <v>17</v>
      </c>
      <c r="B11" s="71"/>
      <c r="C11" s="71">
        <v>16088</v>
      </c>
      <c r="D11" s="7"/>
      <c r="E11" s="11" t="s">
        <v>133</v>
      </c>
      <c r="F11" s="7"/>
      <c r="G11" s="7"/>
      <c r="H11" s="7"/>
      <c r="I11" s="7">
        <f>SUM(I12:I14)</f>
        <v>0</v>
      </c>
      <c r="J11" s="7">
        <f aca="true" t="shared" si="3" ref="J11:O11">SUM(J12:J14)</f>
        <v>0</v>
      </c>
      <c r="K11" s="7">
        <f t="shared" si="3"/>
        <v>0</v>
      </c>
      <c r="L11" s="7">
        <f t="shared" si="3"/>
        <v>0</v>
      </c>
      <c r="M11" s="7">
        <f t="shared" si="3"/>
        <v>0</v>
      </c>
      <c r="N11" s="7">
        <f t="shared" si="3"/>
        <v>0</v>
      </c>
      <c r="O11" s="7">
        <f t="shared" si="3"/>
        <v>0</v>
      </c>
    </row>
    <row r="12" spans="1:15" ht="15" customHeight="1">
      <c r="A12" s="55"/>
      <c r="B12" s="68"/>
      <c r="C12" s="68"/>
      <c r="D12" s="2"/>
      <c r="E12" s="2" t="s">
        <v>199</v>
      </c>
      <c r="F12" s="2"/>
      <c r="G12" s="2"/>
      <c r="H12" s="2"/>
      <c r="I12" s="2"/>
      <c r="J12" s="2"/>
      <c r="K12" s="2"/>
      <c r="L12" s="2"/>
      <c r="M12" s="2"/>
      <c r="N12" s="2"/>
      <c r="O12" s="65"/>
    </row>
    <row r="13" spans="1:15" ht="15" customHeight="1">
      <c r="A13" s="55"/>
      <c r="B13" s="68"/>
      <c r="C13" s="68"/>
      <c r="D13" s="2"/>
      <c r="E13" s="2" t="s">
        <v>199</v>
      </c>
      <c r="F13" s="2"/>
      <c r="G13" s="2"/>
      <c r="H13" s="2"/>
      <c r="I13" s="2"/>
      <c r="J13" s="2"/>
      <c r="K13" s="2"/>
      <c r="L13" s="2"/>
      <c r="M13" s="2"/>
      <c r="N13" s="2"/>
      <c r="O13" s="65"/>
    </row>
    <row r="14" spans="1:15" ht="15" customHeight="1">
      <c r="A14" s="55"/>
      <c r="B14" s="68"/>
      <c r="C14" s="68"/>
      <c r="D14" s="2"/>
      <c r="E14" s="2" t="s">
        <v>199</v>
      </c>
      <c r="F14" s="2"/>
      <c r="G14" s="2"/>
      <c r="H14" s="2"/>
      <c r="I14" s="2"/>
      <c r="J14" s="2"/>
      <c r="K14" s="2"/>
      <c r="L14" s="2"/>
      <c r="M14" s="2"/>
      <c r="N14" s="2"/>
      <c r="O14" s="65"/>
    </row>
    <row r="15" spans="1:15" ht="15" customHeight="1">
      <c r="A15" s="59">
        <v>1.2</v>
      </c>
      <c r="B15" s="70">
        <v>169</v>
      </c>
      <c r="C15" s="70">
        <v>16908</v>
      </c>
      <c r="D15" s="4"/>
      <c r="E15" s="39" t="s">
        <v>134</v>
      </c>
      <c r="F15" s="66"/>
      <c r="G15" s="66"/>
      <c r="H15" s="66"/>
      <c r="I15" s="4">
        <f>SUM(I16:I18)</f>
        <v>0</v>
      </c>
      <c r="J15" s="4">
        <f aca="true" t="shared" si="4" ref="J15:O15">SUM(J16:J18)</f>
        <v>0</v>
      </c>
      <c r="K15" s="4">
        <f t="shared" si="4"/>
        <v>0</v>
      </c>
      <c r="L15" s="4">
        <f t="shared" si="4"/>
        <v>0</v>
      </c>
      <c r="M15" s="4">
        <f t="shared" si="4"/>
        <v>0</v>
      </c>
      <c r="N15" s="4">
        <f t="shared" si="4"/>
        <v>0</v>
      </c>
      <c r="O15" s="4">
        <f t="shared" si="4"/>
        <v>0</v>
      </c>
    </row>
    <row r="16" spans="1:15" ht="15" customHeight="1">
      <c r="A16" s="55"/>
      <c r="B16" s="68"/>
      <c r="C16" s="68"/>
      <c r="D16" s="2"/>
      <c r="E16" s="2" t="s">
        <v>199</v>
      </c>
      <c r="F16" s="53"/>
      <c r="G16" s="53"/>
      <c r="H16" s="53"/>
      <c r="I16" s="53"/>
      <c r="J16" s="53"/>
      <c r="K16" s="53"/>
      <c r="L16" s="53"/>
      <c r="M16" s="53"/>
      <c r="N16" s="53"/>
      <c r="O16" s="67"/>
    </row>
    <row r="17" spans="1:15" ht="15" customHeight="1">
      <c r="A17" s="55"/>
      <c r="B17" s="68"/>
      <c r="C17" s="68"/>
      <c r="D17" s="2"/>
      <c r="E17" s="2" t="s">
        <v>199</v>
      </c>
      <c r="F17" s="2"/>
      <c r="G17" s="2"/>
      <c r="H17" s="2"/>
      <c r="I17" s="2"/>
      <c r="J17" s="2"/>
      <c r="K17" s="2"/>
      <c r="L17" s="2"/>
      <c r="M17" s="2"/>
      <c r="N17" s="2"/>
      <c r="O17" s="65"/>
    </row>
    <row r="18" spans="1:15" ht="15" customHeight="1">
      <c r="A18" s="55"/>
      <c r="B18" s="68"/>
      <c r="C18" s="68"/>
      <c r="D18" s="2"/>
      <c r="E18" s="2" t="s">
        <v>199</v>
      </c>
      <c r="F18" s="2"/>
      <c r="G18" s="2"/>
      <c r="H18" s="2"/>
      <c r="I18" s="2"/>
      <c r="J18" s="2"/>
      <c r="K18" s="2"/>
      <c r="L18" s="2"/>
      <c r="M18" s="2"/>
      <c r="N18" s="2"/>
      <c r="O18" s="65"/>
    </row>
    <row r="19" spans="1:15" ht="15" customHeight="1">
      <c r="A19" s="59">
        <v>1.3</v>
      </c>
      <c r="B19" s="80">
        <v>163</v>
      </c>
      <c r="C19" s="70"/>
      <c r="D19" s="4"/>
      <c r="E19" s="39" t="s">
        <v>135</v>
      </c>
      <c r="F19" s="66"/>
      <c r="G19" s="66"/>
      <c r="H19" s="66"/>
      <c r="I19" s="4">
        <f aca="true" t="shared" si="5" ref="I19:O19">I20+I24+I28+I32+I36+I40+I44</f>
        <v>0</v>
      </c>
      <c r="J19" s="4">
        <f t="shared" si="5"/>
        <v>0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4">
        <f t="shared" si="5"/>
        <v>0</v>
      </c>
      <c r="O19" s="4">
        <f t="shared" si="5"/>
        <v>0</v>
      </c>
    </row>
    <row r="20" spans="1:15" ht="15" customHeight="1">
      <c r="A20" s="57" t="s">
        <v>32</v>
      </c>
      <c r="B20" s="71"/>
      <c r="C20" s="71">
        <v>16308</v>
      </c>
      <c r="D20" s="7"/>
      <c r="E20" s="11" t="s">
        <v>136</v>
      </c>
      <c r="F20" s="44"/>
      <c r="G20" s="44"/>
      <c r="H20" s="44"/>
      <c r="I20" s="7">
        <f>SUM(I21:I23)</f>
        <v>0</v>
      </c>
      <c r="J20" s="7">
        <f aca="true" t="shared" si="6" ref="J20:O20">SUM(J21:J23)</f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0</v>
      </c>
      <c r="O20" s="7">
        <f t="shared" si="6"/>
        <v>0</v>
      </c>
    </row>
    <row r="21" spans="1:15" ht="15" customHeight="1">
      <c r="A21" s="55"/>
      <c r="B21" s="68"/>
      <c r="C21" s="68"/>
      <c r="D21" s="2"/>
      <c r="E21" s="2" t="s">
        <v>199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55"/>
      <c r="B22" s="68"/>
      <c r="C22" s="68"/>
      <c r="D22" s="2"/>
      <c r="E22" s="2" t="s">
        <v>199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 customHeight="1">
      <c r="A23" s="55"/>
      <c r="B23" s="68"/>
      <c r="C23" s="68"/>
      <c r="D23" s="2"/>
      <c r="E23" s="2" t="s">
        <v>199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customHeight="1">
      <c r="A24" s="57" t="s">
        <v>33</v>
      </c>
      <c r="B24" s="71"/>
      <c r="C24" s="71">
        <v>16348</v>
      </c>
      <c r="D24" s="7"/>
      <c r="E24" s="11" t="s">
        <v>137</v>
      </c>
      <c r="F24" s="44"/>
      <c r="G24" s="44"/>
      <c r="H24" s="44"/>
      <c r="I24" s="7">
        <f aca="true" t="shared" si="7" ref="I24:O24">SUM(I25:I27)</f>
        <v>0</v>
      </c>
      <c r="J24" s="7">
        <f t="shared" si="7"/>
        <v>0</v>
      </c>
      <c r="K24" s="7">
        <f t="shared" si="7"/>
        <v>0</v>
      </c>
      <c r="L24" s="7">
        <f t="shared" si="7"/>
        <v>0</v>
      </c>
      <c r="M24" s="7">
        <f t="shared" si="7"/>
        <v>0</v>
      </c>
      <c r="N24" s="7">
        <f t="shared" si="7"/>
        <v>0</v>
      </c>
      <c r="O24" s="7">
        <f t="shared" si="7"/>
        <v>0</v>
      </c>
    </row>
    <row r="25" spans="1:15" ht="15" customHeight="1">
      <c r="A25" s="55"/>
      <c r="B25" s="68"/>
      <c r="C25" s="68"/>
      <c r="D25" s="2"/>
      <c r="E25" s="2" t="s">
        <v>199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55"/>
      <c r="B26" s="68"/>
      <c r="C26" s="68"/>
      <c r="D26" s="2"/>
      <c r="E26" s="2" t="s">
        <v>199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 customHeight="1">
      <c r="A27" s="55"/>
      <c r="B27" s="68"/>
      <c r="C27" s="68"/>
      <c r="D27" s="2"/>
      <c r="E27" s="2" t="s">
        <v>199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 customHeight="1">
      <c r="A28" s="57" t="s">
        <v>34</v>
      </c>
      <c r="B28" s="71"/>
      <c r="C28" s="71">
        <v>16388</v>
      </c>
      <c r="D28" s="7"/>
      <c r="E28" s="11" t="s">
        <v>138</v>
      </c>
      <c r="F28" s="44"/>
      <c r="G28" s="44"/>
      <c r="H28" s="44"/>
      <c r="I28" s="7">
        <f>SUM(I29:I31)</f>
        <v>0</v>
      </c>
      <c r="J28" s="7">
        <f aca="true" t="shared" si="8" ref="J28:O28">SUM(J29:J31)</f>
        <v>0</v>
      </c>
      <c r="K28" s="7">
        <f t="shared" si="8"/>
        <v>0</v>
      </c>
      <c r="L28" s="7">
        <f t="shared" si="8"/>
        <v>0</v>
      </c>
      <c r="M28" s="7">
        <f t="shared" si="8"/>
        <v>0</v>
      </c>
      <c r="N28" s="7">
        <f t="shared" si="8"/>
        <v>0</v>
      </c>
      <c r="O28" s="7">
        <f t="shared" si="8"/>
        <v>0</v>
      </c>
    </row>
    <row r="29" spans="1:15" ht="15" customHeight="1">
      <c r="A29" s="55"/>
      <c r="B29" s="68"/>
      <c r="C29" s="68"/>
      <c r="D29" s="2"/>
      <c r="E29" s="2" t="s">
        <v>199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55"/>
      <c r="B30" s="68"/>
      <c r="C30" s="68"/>
      <c r="D30" s="2"/>
      <c r="E30" s="2" t="s">
        <v>199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55"/>
      <c r="B31" s="68"/>
      <c r="C31" s="68"/>
      <c r="D31" s="2"/>
      <c r="E31" s="2" t="s">
        <v>199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57" t="s">
        <v>35</v>
      </c>
      <c r="B32" s="71"/>
      <c r="C32" s="71">
        <v>16428</v>
      </c>
      <c r="D32" s="7"/>
      <c r="E32" s="11" t="s">
        <v>139</v>
      </c>
      <c r="F32" s="44"/>
      <c r="G32" s="44"/>
      <c r="H32" s="44"/>
      <c r="I32" s="7">
        <f>SUM(I33:I35)</f>
        <v>0</v>
      </c>
      <c r="J32" s="7">
        <f aca="true" t="shared" si="9" ref="J32:O32">SUM(J33:J35)</f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</row>
    <row r="33" spans="1:15" ht="15" customHeight="1">
      <c r="A33" s="55"/>
      <c r="B33" s="68"/>
      <c r="C33" s="68"/>
      <c r="D33" s="2"/>
      <c r="E33" s="2" t="s">
        <v>199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55"/>
      <c r="B34" s="68"/>
      <c r="C34" s="68"/>
      <c r="D34" s="2"/>
      <c r="E34" s="2" t="s">
        <v>199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 customHeight="1">
      <c r="A35" s="55"/>
      <c r="B35" s="68"/>
      <c r="C35" s="68"/>
      <c r="D35" s="2"/>
      <c r="E35" s="2" t="s">
        <v>199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customHeight="1">
      <c r="A36" s="57" t="s">
        <v>36</v>
      </c>
      <c r="B36" s="71"/>
      <c r="C36" s="71">
        <v>16468</v>
      </c>
      <c r="D36" s="7"/>
      <c r="E36" s="11" t="s">
        <v>140</v>
      </c>
      <c r="F36" s="44"/>
      <c r="G36" s="44"/>
      <c r="H36" s="44"/>
      <c r="I36" s="7">
        <f>SUM(I37:I39)</f>
        <v>0</v>
      </c>
      <c r="J36" s="7">
        <f aca="true" t="shared" si="10" ref="J36:O36">SUM(J37:J39)</f>
        <v>0</v>
      </c>
      <c r="K36" s="7">
        <f t="shared" si="10"/>
        <v>0</v>
      </c>
      <c r="L36" s="7">
        <f t="shared" si="10"/>
        <v>0</v>
      </c>
      <c r="M36" s="7">
        <f t="shared" si="10"/>
        <v>0</v>
      </c>
      <c r="N36" s="7">
        <f t="shared" si="10"/>
        <v>0</v>
      </c>
      <c r="O36" s="7">
        <f t="shared" si="10"/>
        <v>0</v>
      </c>
    </row>
    <row r="37" spans="1:15" ht="15" customHeight="1">
      <c r="A37" s="55"/>
      <c r="B37" s="68"/>
      <c r="C37" s="68"/>
      <c r="D37" s="2"/>
      <c r="E37" s="2" t="s">
        <v>199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>
      <c r="A38" s="55"/>
      <c r="B38" s="68"/>
      <c r="C38" s="68"/>
      <c r="D38" s="2"/>
      <c r="E38" s="2" t="s">
        <v>199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>
      <c r="A39" s="55"/>
      <c r="B39" s="68"/>
      <c r="C39" s="68"/>
      <c r="D39" s="2"/>
      <c r="E39" s="2" t="s">
        <v>199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 customHeight="1">
      <c r="A40" s="57" t="s">
        <v>37</v>
      </c>
      <c r="B40" s="71"/>
      <c r="C40" s="71">
        <v>16508</v>
      </c>
      <c r="D40" s="7"/>
      <c r="E40" s="11" t="s">
        <v>141</v>
      </c>
      <c r="F40" s="44"/>
      <c r="G40" s="44"/>
      <c r="H40" s="44"/>
      <c r="I40" s="7">
        <f>SUM(I41:I43)</f>
        <v>0</v>
      </c>
      <c r="J40" s="7">
        <f aca="true" t="shared" si="11" ref="J40:O40">SUM(J41:J43)</f>
        <v>0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7">
        <f t="shared" si="11"/>
        <v>0</v>
      </c>
      <c r="O40" s="7">
        <f t="shared" si="11"/>
        <v>0</v>
      </c>
    </row>
    <row r="41" spans="1:15" ht="15" customHeight="1">
      <c r="A41" s="55"/>
      <c r="B41" s="68"/>
      <c r="C41" s="68"/>
      <c r="D41" s="2"/>
      <c r="E41" s="2" t="s">
        <v>199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>
      <c r="A42" s="55"/>
      <c r="B42" s="68"/>
      <c r="C42" s="68"/>
      <c r="D42" s="2"/>
      <c r="E42" s="2" t="s">
        <v>199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>
      <c r="A43" s="55"/>
      <c r="B43" s="68"/>
      <c r="C43" s="68"/>
      <c r="D43" s="2"/>
      <c r="E43" s="2" t="s">
        <v>199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 customHeight="1">
      <c r="A44" s="57" t="s">
        <v>38</v>
      </c>
      <c r="B44" s="71"/>
      <c r="C44" s="71">
        <v>16548</v>
      </c>
      <c r="D44" s="7"/>
      <c r="E44" s="11" t="s">
        <v>142</v>
      </c>
      <c r="F44" s="44"/>
      <c r="G44" s="44"/>
      <c r="H44" s="44"/>
      <c r="I44" s="7">
        <f>SUM(I45:I47)</f>
        <v>0</v>
      </c>
      <c r="J44" s="7">
        <f aca="true" t="shared" si="12" ref="J44:O44">SUM(J45:J47)</f>
        <v>0</v>
      </c>
      <c r="K44" s="7">
        <f t="shared" si="12"/>
        <v>0</v>
      </c>
      <c r="L44" s="7">
        <f t="shared" si="12"/>
        <v>0</v>
      </c>
      <c r="M44" s="7">
        <f t="shared" si="12"/>
        <v>0</v>
      </c>
      <c r="N44" s="7">
        <f t="shared" si="12"/>
        <v>0</v>
      </c>
      <c r="O44" s="7">
        <f t="shared" si="12"/>
        <v>0</v>
      </c>
    </row>
    <row r="45" spans="1:15" ht="15" customHeight="1">
      <c r="A45" s="55"/>
      <c r="B45" s="68"/>
      <c r="C45" s="68"/>
      <c r="D45" s="2"/>
      <c r="E45" s="2" t="s">
        <v>199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 customHeight="1">
      <c r="A46" s="55"/>
      <c r="B46" s="68"/>
      <c r="C46" s="68"/>
      <c r="D46" s="2"/>
      <c r="E46" s="2" t="s">
        <v>199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 customHeight="1">
      <c r="A47" s="55"/>
      <c r="B47" s="68"/>
      <c r="C47" s="68"/>
      <c r="D47" s="2"/>
      <c r="E47" s="2" t="s">
        <v>199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>
      <c r="A48" s="59">
        <v>1.4</v>
      </c>
      <c r="B48" s="80">
        <v>166</v>
      </c>
      <c r="C48" s="70">
        <v>16615</v>
      </c>
      <c r="D48" s="4"/>
      <c r="E48" s="39" t="s">
        <v>143</v>
      </c>
      <c r="F48" s="66"/>
      <c r="G48" s="66"/>
      <c r="H48" s="66"/>
      <c r="I48" s="4">
        <f>SUM(I49:I51)</f>
        <v>0</v>
      </c>
      <c r="J48" s="4">
        <f aca="true" t="shared" si="13" ref="J48:O48">SUM(J49:J51)</f>
        <v>0</v>
      </c>
      <c r="K48" s="4">
        <f t="shared" si="13"/>
        <v>0</v>
      </c>
      <c r="L48" s="4">
        <f t="shared" si="13"/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</row>
    <row r="49" spans="1:15" ht="15" customHeight="1">
      <c r="A49" s="55"/>
      <c r="B49" s="68"/>
      <c r="C49" s="68"/>
      <c r="D49" s="2"/>
      <c r="E49" s="2" t="s">
        <v>199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 customHeight="1">
      <c r="A50" s="55"/>
      <c r="B50" s="68"/>
      <c r="C50" s="68"/>
      <c r="D50" s="2"/>
      <c r="E50" s="2" t="s">
        <v>199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 customHeight="1">
      <c r="A51" s="55"/>
      <c r="B51" s="68"/>
      <c r="C51" s="68"/>
      <c r="D51" s="2"/>
      <c r="E51" s="2" t="s">
        <v>199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 customHeight="1">
      <c r="A52" s="59">
        <v>1.5</v>
      </c>
      <c r="B52" s="80">
        <v>167</v>
      </c>
      <c r="C52" s="70">
        <v>16740</v>
      </c>
      <c r="D52" s="4"/>
      <c r="E52" s="39" t="s">
        <v>144</v>
      </c>
      <c r="F52" s="66"/>
      <c r="G52" s="66"/>
      <c r="H52" s="66"/>
      <c r="I52" s="4">
        <f>SUM(I53:I55)</f>
        <v>0</v>
      </c>
      <c r="J52" s="4">
        <f aca="true" t="shared" si="14" ref="J52:O52">SUM(J53:J55)</f>
        <v>0</v>
      </c>
      <c r="K52" s="4">
        <f t="shared" si="14"/>
        <v>0</v>
      </c>
      <c r="L52" s="4">
        <f t="shared" si="14"/>
        <v>0</v>
      </c>
      <c r="M52" s="4">
        <f t="shared" si="14"/>
        <v>0</v>
      </c>
      <c r="N52" s="4">
        <f t="shared" si="14"/>
        <v>0</v>
      </c>
      <c r="O52" s="4">
        <f t="shared" si="14"/>
        <v>0</v>
      </c>
    </row>
    <row r="53" spans="1:15" ht="15" customHeight="1">
      <c r="A53" s="55"/>
      <c r="B53" s="68"/>
      <c r="C53" s="68"/>
      <c r="D53" s="2"/>
      <c r="E53" s="2" t="s">
        <v>199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 customHeight="1">
      <c r="A54" s="55"/>
      <c r="B54" s="68"/>
      <c r="C54" s="68"/>
      <c r="D54" s="2"/>
      <c r="E54" s="2" t="s">
        <v>199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 customHeight="1">
      <c r="A55" s="55"/>
      <c r="B55" s="68"/>
      <c r="C55" s="68"/>
      <c r="D55" s="2"/>
      <c r="E55" s="2" t="s">
        <v>199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 customHeight="1">
      <c r="A56" s="59">
        <v>1.6</v>
      </c>
      <c r="B56" s="80">
        <v>175</v>
      </c>
      <c r="C56" s="70"/>
      <c r="D56" s="4"/>
      <c r="E56" s="39" t="s">
        <v>145</v>
      </c>
      <c r="F56" s="66"/>
      <c r="G56" s="66"/>
      <c r="H56" s="66"/>
      <c r="I56" s="4">
        <f>I57+I61</f>
        <v>0</v>
      </c>
      <c r="J56" s="4">
        <f aca="true" t="shared" si="15" ref="J56:O56">J57+J61</f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</row>
    <row r="57" spans="1:15" ht="15" customHeight="1">
      <c r="A57" s="57" t="s">
        <v>39</v>
      </c>
      <c r="B57" s="71"/>
      <c r="C57" s="71">
        <v>17508</v>
      </c>
      <c r="D57" s="7"/>
      <c r="E57" s="11" t="s">
        <v>146</v>
      </c>
      <c r="F57" s="44"/>
      <c r="G57" s="44"/>
      <c r="H57" s="44"/>
      <c r="I57" s="7">
        <f>SUM(I58:I60)</f>
        <v>0</v>
      </c>
      <c r="J57" s="7">
        <f aca="true" t="shared" si="16" ref="J57:O57">SUM(J58:J60)</f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</row>
    <row r="58" spans="1:15" ht="15" customHeight="1">
      <c r="A58" s="55"/>
      <c r="B58" s="68"/>
      <c r="C58" s="68"/>
      <c r="D58" s="2"/>
      <c r="E58" s="2" t="s">
        <v>199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 customHeight="1">
      <c r="A59" s="55"/>
      <c r="B59" s="68"/>
      <c r="C59" s="68"/>
      <c r="D59" s="2"/>
      <c r="E59" s="2" t="s">
        <v>199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 customHeight="1">
      <c r="A60" s="55"/>
      <c r="B60" s="68"/>
      <c r="C60" s="68"/>
      <c r="D60" s="2"/>
      <c r="E60" s="2" t="s">
        <v>199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 customHeight="1">
      <c r="A61" s="57" t="s">
        <v>40</v>
      </c>
      <c r="B61" s="71"/>
      <c r="C61" s="71">
        <v>17548</v>
      </c>
      <c r="D61" s="7"/>
      <c r="E61" s="11" t="s">
        <v>147</v>
      </c>
      <c r="F61" s="44"/>
      <c r="G61" s="44"/>
      <c r="H61" s="44"/>
      <c r="I61" s="7">
        <f>SUM(I62:I64)</f>
        <v>0</v>
      </c>
      <c r="J61" s="7">
        <f aca="true" t="shared" si="17" ref="J61:O61">SUM(J62:J64)</f>
        <v>0</v>
      </c>
      <c r="K61" s="7">
        <f t="shared" si="17"/>
        <v>0</v>
      </c>
      <c r="L61" s="7">
        <f t="shared" si="17"/>
        <v>0</v>
      </c>
      <c r="M61" s="7">
        <f t="shared" si="17"/>
        <v>0</v>
      </c>
      <c r="N61" s="7">
        <f t="shared" si="17"/>
        <v>0</v>
      </c>
      <c r="O61" s="7">
        <f t="shared" si="17"/>
        <v>0</v>
      </c>
    </row>
    <row r="62" spans="1:15" ht="15" customHeight="1">
      <c r="A62" s="55"/>
      <c r="B62" s="68"/>
      <c r="C62" s="68"/>
      <c r="D62" s="2"/>
      <c r="E62" s="2" t="s">
        <v>199</v>
      </c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 customHeight="1">
      <c r="A63" s="55"/>
      <c r="B63" s="68"/>
      <c r="C63" s="68"/>
      <c r="D63" s="2"/>
      <c r="E63" s="2" t="s">
        <v>199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 customHeight="1">
      <c r="A64" s="55"/>
      <c r="B64" s="68"/>
      <c r="C64" s="68"/>
      <c r="D64" s="2"/>
      <c r="E64" s="2" t="s">
        <v>199</v>
      </c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 customHeight="1">
      <c r="A65" s="59">
        <v>1.7</v>
      </c>
      <c r="B65" s="80">
        <v>180</v>
      </c>
      <c r="C65" s="70"/>
      <c r="D65" s="4"/>
      <c r="E65" s="39" t="s">
        <v>148</v>
      </c>
      <c r="F65" s="66"/>
      <c r="G65" s="66"/>
      <c r="H65" s="66"/>
      <c r="I65" s="4">
        <f>I66+I70+I74+I78+I82+I86+I90</f>
        <v>0</v>
      </c>
      <c r="J65" s="4">
        <f aca="true" t="shared" si="18" ref="J65:O65">J66+J70+J74+J78+J82+J86+J90</f>
        <v>0</v>
      </c>
      <c r="K65" s="4">
        <f t="shared" si="18"/>
        <v>0</v>
      </c>
      <c r="L65" s="4">
        <f t="shared" si="18"/>
        <v>0</v>
      </c>
      <c r="M65" s="4">
        <f t="shared" si="18"/>
        <v>0</v>
      </c>
      <c r="N65" s="4">
        <f t="shared" si="18"/>
        <v>0</v>
      </c>
      <c r="O65" s="4">
        <f t="shared" si="18"/>
        <v>0</v>
      </c>
    </row>
    <row r="66" spans="1:15" ht="15" customHeight="1">
      <c r="A66" s="57" t="s">
        <v>41</v>
      </c>
      <c r="B66" s="71"/>
      <c r="C66" s="71">
        <v>18008</v>
      </c>
      <c r="D66" s="7"/>
      <c r="E66" s="11" t="s">
        <v>149</v>
      </c>
      <c r="F66" s="44"/>
      <c r="G66" s="44"/>
      <c r="H66" s="44"/>
      <c r="I66" s="7">
        <f>SUM(I67:I69)</f>
        <v>0</v>
      </c>
      <c r="J66" s="7">
        <f aca="true" t="shared" si="19" ref="J66:O66">SUM(J67:J69)</f>
        <v>0</v>
      </c>
      <c r="K66" s="7">
        <f t="shared" si="19"/>
        <v>0</v>
      </c>
      <c r="L66" s="7">
        <f t="shared" si="19"/>
        <v>0</v>
      </c>
      <c r="M66" s="7">
        <f t="shared" si="19"/>
        <v>0</v>
      </c>
      <c r="N66" s="7">
        <f t="shared" si="19"/>
        <v>0</v>
      </c>
      <c r="O66" s="7">
        <f t="shared" si="19"/>
        <v>0</v>
      </c>
    </row>
    <row r="67" spans="1:15" ht="15" customHeight="1">
      <c r="A67" s="55"/>
      <c r="B67" s="68"/>
      <c r="C67" s="68"/>
      <c r="D67" s="2"/>
      <c r="E67" s="2" t="s">
        <v>199</v>
      </c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 customHeight="1">
      <c r="A68" s="55"/>
      <c r="B68" s="68"/>
      <c r="C68" s="68"/>
      <c r="D68" s="2"/>
      <c r="E68" s="2" t="s">
        <v>199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 customHeight="1">
      <c r="A69" s="55"/>
      <c r="B69" s="68"/>
      <c r="C69" s="68"/>
      <c r="D69" s="2"/>
      <c r="E69" s="2" t="s">
        <v>199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 customHeight="1">
      <c r="A70" s="57" t="s">
        <v>42</v>
      </c>
      <c r="B70" s="71"/>
      <c r="C70" s="71">
        <v>18048</v>
      </c>
      <c r="D70" s="7"/>
      <c r="E70" s="11" t="s">
        <v>150</v>
      </c>
      <c r="F70" s="44"/>
      <c r="G70" s="44"/>
      <c r="H70" s="44"/>
      <c r="I70" s="7">
        <f aca="true" t="shared" si="20" ref="I70:O70">SUM(I71:I73)</f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</row>
    <row r="71" spans="1:15" ht="15" customHeight="1">
      <c r="A71" s="55"/>
      <c r="B71" s="68"/>
      <c r="C71" s="68"/>
      <c r="D71" s="2"/>
      <c r="E71" s="2" t="s">
        <v>199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 customHeight="1">
      <c r="A72" s="55"/>
      <c r="B72" s="68"/>
      <c r="C72" s="68"/>
      <c r="D72" s="2"/>
      <c r="E72" s="2" t="s">
        <v>199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 customHeight="1">
      <c r="A73" s="55"/>
      <c r="B73" s="68"/>
      <c r="C73" s="68"/>
      <c r="D73" s="2"/>
      <c r="E73" s="2" t="s">
        <v>199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customHeight="1">
      <c r="A74" s="57" t="s">
        <v>43</v>
      </c>
      <c r="B74" s="71"/>
      <c r="C74" s="71">
        <v>18088</v>
      </c>
      <c r="D74" s="7"/>
      <c r="E74" s="11" t="s">
        <v>151</v>
      </c>
      <c r="F74" s="44"/>
      <c r="G74" s="44"/>
      <c r="H74" s="44"/>
      <c r="I74" s="7">
        <f aca="true" t="shared" si="21" ref="I74:O74">SUM(I75:I77)</f>
        <v>0</v>
      </c>
      <c r="J74" s="7">
        <f t="shared" si="21"/>
        <v>0</v>
      </c>
      <c r="K74" s="7">
        <f t="shared" si="21"/>
        <v>0</v>
      </c>
      <c r="L74" s="7">
        <f t="shared" si="21"/>
        <v>0</v>
      </c>
      <c r="M74" s="7">
        <f t="shared" si="21"/>
        <v>0</v>
      </c>
      <c r="N74" s="7">
        <f t="shared" si="21"/>
        <v>0</v>
      </c>
      <c r="O74" s="7">
        <f t="shared" si="21"/>
        <v>0</v>
      </c>
    </row>
    <row r="75" spans="1:15" ht="15" customHeight="1">
      <c r="A75" s="55"/>
      <c r="B75" s="68"/>
      <c r="C75" s="68"/>
      <c r="D75" s="2"/>
      <c r="E75" s="2" t="s">
        <v>199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 customHeight="1">
      <c r="A76" s="55"/>
      <c r="B76" s="68"/>
      <c r="C76" s="68"/>
      <c r="D76" s="2"/>
      <c r="E76" s="2" t="s">
        <v>199</v>
      </c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 customHeight="1">
      <c r="A77" s="55"/>
      <c r="B77" s="68"/>
      <c r="C77" s="68"/>
      <c r="D77" s="2"/>
      <c r="E77" s="2" t="s">
        <v>199</v>
      </c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 customHeight="1">
      <c r="A78" s="57" t="s">
        <v>44</v>
      </c>
      <c r="B78" s="71"/>
      <c r="C78" s="71">
        <v>18128</v>
      </c>
      <c r="D78" s="7"/>
      <c r="E78" s="11" t="s">
        <v>152</v>
      </c>
      <c r="F78" s="44"/>
      <c r="G78" s="44"/>
      <c r="H78" s="44"/>
      <c r="I78" s="7">
        <f aca="true" t="shared" si="22" ref="I78:O78">SUM(I79:I81)</f>
        <v>0</v>
      </c>
      <c r="J78" s="7">
        <f t="shared" si="22"/>
        <v>0</v>
      </c>
      <c r="K78" s="7">
        <f t="shared" si="22"/>
        <v>0</v>
      </c>
      <c r="L78" s="7">
        <f t="shared" si="22"/>
        <v>0</v>
      </c>
      <c r="M78" s="7">
        <f t="shared" si="22"/>
        <v>0</v>
      </c>
      <c r="N78" s="7">
        <f t="shared" si="22"/>
        <v>0</v>
      </c>
      <c r="O78" s="7">
        <f t="shared" si="22"/>
        <v>0</v>
      </c>
    </row>
    <row r="79" spans="1:15" ht="15" customHeight="1">
      <c r="A79" s="55"/>
      <c r="B79" s="68"/>
      <c r="C79" s="68"/>
      <c r="D79" s="2"/>
      <c r="E79" s="2" t="s">
        <v>199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 customHeight="1">
      <c r="A80" s="55"/>
      <c r="B80" s="68"/>
      <c r="C80" s="68"/>
      <c r="D80" s="2"/>
      <c r="E80" s="2" t="s">
        <v>199</v>
      </c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 customHeight="1">
      <c r="A81" s="55"/>
      <c r="B81" s="68"/>
      <c r="C81" s="68"/>
      <c r="D81" s="2"/>
      <c r="E81" s="2" t="s">
        <v>199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 customHeight="1">
      <c r="A82" s="57" t="s">
        <v>45</v>
      </c>
      <c r="B82" s="71"/>
      <c r="C82" s="71">
        <v>18168</v>
      </c>
      <c r="D82" s="7"/>
      <c r="E82" s="11" t="s">
        <v>153</v>
      </c>
      <c r="F82" s="44"/>
      <c r="G82" s="44"/>
      <c r="H82" s="44"/>
      <c r="I82" s="7">
        <f aca="true" t="shared" si="23" ref="I82:O82">SUM(I83:I85)</f>
        <v>0</v>
      </c>
      <c r="J82" s="7">
        <f t="shared" si="23"/>
        <v>0</v>
      </c>
      <c r="K82" s="7">
        <f t="shared" si="23"/>
        <v>0</v>
      </c>
      <c r="L82" s="7">
        <f t="shared" si="23"/>
        <v>0</v>
      </c>
      <c r="M82" s="7">
        <f t="shared" si="23"/>
        <v>0</v>
      </c>
      <c r="N82" s="7">
        <f t="shared" si="23"/>
        <v>0</v>
      </c>
      <c r="O82" s="7">
        <f t="shared" si="23"/>
        <v>0</v>
      </c>
    </row>
    <row r="83" spans="1:15" ht="15" customHeight="1">
      <c r="A83" s="55"/>
      <c r="B83" s="68"/>
      <c r="C83" s="68"/>
      <c r="D83" s="2"/>
      <c r="E83" s="2" t="s">
        <v>199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 customHeight="1">
      <c r="A84" s="55"/>
      <c r="B84" s="68"/>
      <c r="C84" s="68"/>
      <c r="D84" s="2"/>
      <c r="E84" s="2" t="s">
        <v>199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 customHeight="1">
      <c r="A85" s="55"/>
      <c r="B85" s="68"/>
      <c r="C85" s="68"/>
      <c r="D85" s="2"/>
      <c r="E85" s="2" t="s">
        <v>199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 customHeight="1">
      <c r="A86" s="57" t="s">
        <v>46</v>
      </c>
      <c r="B86" s="71"/>
      <c r="C86" s="71">
        <v>18240</v>
      </c>
      <c r="D86" s="7"/>
      <c r="E86" s="11" t="s">
        <v>154</v>
      </c>
      <c r="F86" s="44"/>
      <c r="G86" s="44"/>
      <c r="H86" s="44"/>
      <c r="I86" s="7">
        <f aca="true" t="shared" si="24" ref="I86:O86">SUM(I87:I89)</f>
        <v>0</v>
      </c>
      <c r="J86" s="7">
        <f t="shared" si="24"/>
        <v>0</v>
      </c>
      <c r="K86" s="7">
        <f t="shared" si="24"/>
        <v>0</v>
      </c>
      <c r="L86" s="7">
        <f t="shared" si="24"/>
        <v>0</v>
      </c>
      <c r="M86" s="7">
        <f t="shared" si="24"/>
        <v>0</v>
      </c>
      <c r="N86" s="7">
        <f t="shared" si="24"/>
        <v>0</v>
      </c>
      <c r="O86" s="7">
        <f t="shared" si="24"/>
        <v>0</v>
      </c>
    </row>
    <row r="87" spans="1:15" ht="15" customHeight="1">
      <c r="A87" s="55"/>
      <c r="B87" s="68"/>
      <c r="C87" s="68"/>
      <c r="D87" s="2"/>
      <c r="E87" s="2" t="s">
        <v>199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 customHeight="1">
      <c r="A88" s="55"/>
      <c r="B88" s="68"/>
      <c r="C88" s="68"/>
      <c r="D88" s="2"/>
      <c r="E88" s="2" t="s">
        <v>199</v>
      </c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customHeight="1">
      <c r="A89" s="55"/>
      <c r="B89" s="68"/>
      <c r="C89" s="68"/>
      <c r="D89" s="2"/>
      <c r="E89" s="2" t="s">
        <v>199</v>
      </c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customHeight="1">
      <c r="A90" s="57" t="s">
        <v>47</v>
      </c>
      <c r="B90" s="71"/>
      <c r="C90" s="71">
        <v>18452</v>
      </c>
      <c r="D90" s="7"/>
      <c r="E90" s="11" t="s">
        <v>155</v>
      </c>
      <c r="F90" s="44"/>
      <c r="G90" s="44"/>
      <c r="H90" s="44"/>
      <c r="I90" s="7">
        <f aca="true" t="shared" si="25" ref="I90:O90">SUM(I91:I93)</f>
        <v>0</v>
      </c>
      <c r="J90" s="7">
        <f t="shared" si="25"/>
        <v>0</v>
      </c>
      <c r="K90" s="7">
        <f t="shared" si="25"/>
        <v>0</v>
      </c>
      <c r="L90" s="7">
        <f t="shared" si="25"/>
        <v>0</v>
      </c>
      <c r="M90" s="7">
        <f t="shared" si="25"/>
        <v>0</v>
      </c>
      <c r="N90" s="7">
        <f t="shared" si="25"/>
        <v>0</v>
      </c>
      <c r="O90" s="7">
        <f t="shared" si="25"/>
        <v>0</v>
      </c>
    </row>
    <row r="91" spans="1:15" ht="15" customHeight="1">
      <c r="A91" s="55"/>
      <c r="B91" s="68"/>
      <c r="C91" s="68"/>
      <c r="D91" s="2"/>
      <c r="E91" s="2" t="s">
        <v>199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customHeight="1">
      <c r="A92" s="55"/>
      <c r="B92" s="68"/>
      <c r="C92" s="68"/>
      <c r="D92" s="2"/>
      <c r="E92" s="2" t="s">
        <v>199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customHeight="1">
      <c r="A93" s="55"/>
      <c r="B93" s="68"/>
      <c r="C93" s="68"/>
      <c r="D93" s="2"/>
      <c r="E93" s="2" t="s">
        <v>199</v>
      </c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customHeight="1">
      <c r="A94" s="59">
        <v>1.8</v>
      </c>
      <c r="B94" s="80">
        <v>195</v>
      </c>
      <c r="C94" s="70">
        <v>19540</v>
      </c>
      <c r="D94" s="4"/>
      <c r="E94" s="39" t="s">
        <v>156</v>
      </c>
      <c r="F94" s="66"/>
      <c r="G94" s="66"/>
      <c r="H94" s="66"/>
      <c r="I94" s="4">
        <f>SUM(I95:I97)</f>
        <v>0</v>
      </c>
      <c r="J94" s="4">
        <f aca="true" t="shared" si="26" ref="J94:O94">SUM(J95:J97)</f>
        <v>0</v>
      </c>
      <c r="K94" s="4">
        <f t="shared" si="26"/>
        <v>0</v>
      </c>
      <c r="L94" s="4">
        <f t="shared" si="26"/>
        <v>0</v>
      </c>
      <c r="M94" s="4">
        <f t="shared" si="26"/>
        <v>0</v>
      </c>
      <c r="N94" s="4">
        <f t="shared" si="26"/>
        <v>0</v>
      </c>
      <c r="O94" s="4">
        <f t="shared" si="26"/>
        <v>0</v>
      </c>
    </row>
    <row r="95" spans="1:15" ht="15" customHeight="1">
      <c r="A95" s="55"/>
      <c r="B95" s="68"/>
      <c r="C95" s="68"/>
      <c r="D95" s="2"/>
      <c r="E95" s="2" t="s">
        <v>199</v>
      </c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customHeight="1">
      <c r="A96" s="55"/>
      <c r="B96" s="68"/>
      <c r="C96" s="68"/>
      <c r="D96" s="2"/>
      <c r="E96" s="2" t="s">
        <v>199</v>
      </c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customHeight="1">
      <c r="A97" s="55"/>
      <c r="B97" s="68"/>
      <c r="C97" s="68"/>
      <c r="D97" s="2"/>
      <c r="E97" s="2" t="s">
        <v>199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customHeight="1">
      <c r="A98" s="59">
        <v>1.9</v>
      </c>
      <c r="B98" s="80">
        <v>470</v>
      </c>
      <c r="C98" s="70"/>
      <c r="D98" s="4"/>
      <c r="E98" s="39" t="s">
        <v>157</v>
      </c>
      <c r="F98" s="66"/>
      <c r="G98" s="66"/>
      <c r="H98" s="66"/>
      <c r="I98" s="4">
        <f>I99+I103+I107</f>
        <v>0</v>
      </c>
      <c r="J98" s="4">
        <f aca="true" t="shared" si="27" ref="J98:O98">J99+J103+J107</f>
        <v>0</v>
      </c>
      <c r="K98" s="4">
        <f t="shared" si="27"/>
        <v>0</v>
      </c>
      <c r="L98" s="4">
        <f t="shared" si="27"/>
        <v>0</v>
      </c>
      <c r="M98" s="4">
        <f t="shared" si="27"/>
        <v>0</v>
      </c>
      <c r="N98" s="4">
        <f t="shared" si="27"/>
        <v>0</v>
      </c>
      <c r="O98" s="4">
        <f t="shared" si="27"/>
        <v>0</v>
      </c>
    </row>
    <row r="99" spans="1:15" ht="15" customHeight="1">
      <c r="A99" s="57" t="s">
        <v>48</v>
      </c>
      <c r="B99" s="71"/>
      <c r="C99" s="71">
        <v>47008</v>
      </c>
      <c r="D99" s="7"/>
      <c r="E99" s="11" t="s">
        <v>200</v>
      </c>
      <c r="F99" s="44"/>
      <c r="G99" s="44"/>
      <c r="H99" s="44"/>
      <c r="I99" s="7">
        <f>SUM(I100:I102)</f>
        <v>0</v>
      </c>
      <c r="J99" s="7">
        <f aca="true" t="shared" si="28" ref="J99:O99">SUM(J100:J102)</f>
        <v>0</v>
      </c>
      <c r="K99" s="7">
        <f t="shared" si="28"/>
        <v>0</v>
      </c>
      <c r="L99" s="7">
        <f t="shared" si="28"/>
        <v>0</v>
      </c>
      <c r="M99" s="7">
        <f t="shared" si="28"/>
        <v>0</v>
      </c>
      <c r="N99" s="7">
        <f t="shared" si="28"/>
        <v>0</v>
      </c>
      <c r="O99" s="7">
        <f t="shared" si="28"/>
        <v>0</v>
      </c>
    </row>
    <row r="100" spans="1:15" ht="15" customHeight="1">
      <c r="A100" s="55"/>
      <c r="B100" s="68"/>
      <c r="C100" s="68"/>
      <c r="D100" s="2"/>
      <c r="E100" s="2" t="s">
        <v>199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customHeight="1">
      <c r="A101" s="55"/>
      <c r="B101" s="68"/>
      <c r="C101" s="68"/>
      <c r="D101" s="2"/>
      <c r="E101" s="2" t="s">
        <v>199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customHeight="1">
      <c r="A102" s="55"/>
      <c r="B102" s="68"/>
      <c r="C102" s="68"/>
      <c r="D102" s="2"/>
      <c r="E102" s="2" t="s">
        <v>199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customHeight="1">
      <c r="A103" s="57" t="s">
        <v>49</v>
      </c>
      <c r="B103" s="71"/>
      <c r="C103" s="71">
        <v>47048</v>
      </c>
      <c r="D103" s="7"/>
      <c r="E103" s="11" t="s">
        <v>158</v>
      </c>
      <c r="F103" s="44"/>
      <c r="G103" s="44"/>
      <c r="H103" s="44"/>
      <c r="I103" s="7">
        <f aca="true" t="shared" si="29" ref="I103:O103">SUM(I104:I106)</f>
        <v>0</v>
      </c>
      <c r="J103" s="7">
        <f t="shared" si="29"/>
        <v>0</v>
      </c>
      <c r="K103" s="7">
        <f t="shared" si="29"/>
        <v>0</v>
      </c>
      <c r="L103" s="7">
        <f t="shared" si="29"/>
        <v>0</v>
      </c>
      <c r="M103" s="7">
        <f t="shared" si="29"/>
        <v>0</v>
      </c>
      <c r="N103" s="7">
        <f t="shared" si="29"/>
        <v>0</v>
      </c>
      <c r="O103" s="7">
        <f t="shared" si="29"/>
        <v>0</v>
      </c>
    </row>
    <row r="104" spans="1:15" ht="15" customHeight="1">
      <c r="A104" s="55"/>
      <c r="B104" s="68"/>
      <c r="C104" s="68"/>
      <c r="D104" s="2"/>
      <c r="E104" s="2" t="s">
        <v>199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 customHeight="1">
      <c r="A105" s="55"/>
      <c r="B105" s="68"/>
      <c r="C105" s="68"/>
      <c r="D105" s="2"/>
      <c r="E105" s="2" t="s">
        <v>199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 customHeight="1">
      <c r="A106" s="55"/>
      <c r="B106" s="68"/>
      <c r="C106" s="68"/>
      <c r="D106" s="2"/>
      <c r="E106" s="2" t="s">
        <v>199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 customHeight="1">
      <c r="A107" s="57" t="s">
        <v>50</v>
      </c>
      <c r="B107" s="71"/>
      <c r="C107" s="71">
        <v>47088</v>
      </c>
      <c r="D107" s="7"/>
      <c r="E107" s="11" t="s">
        <v>159</v>
      </c>
      <c r="F107" s="44"/>
      <c r="G107" s="44"/>
      <c r="H107" s="44"/>
      <c r="I107" s="7">
        <f aca="true" t="shared" si="30" ref="I107:O107">SUM(I108:I110)</f>
        <v>0</v>
      </c>
      <c r="J107" s="7">
        <f t="shared" si="30"/>
        <v>0</v>
      </c>
      <c r="K107" s="7">
        <f t="shared" si="30"/>
        <v>0</v>
      </c>
      <c r="L107" s="7">
        <f t="shared" si="30"/>
        <v>0</v>
      </c>
      <c r="M107" s="7">
        <f t="shared" si="30"/>
        <v>0</v>
      </c>
      <c r="N107" s="7">
        <f t="shared" si="30"/>
        <v>0</v>
      </c>
      <c r="O107" s="7">
        <f t="shared" si="30"/>
        <v>0</v>
      </c>
    </row>
    <row r="108" spans="1:15" ht="15" customHeight="1">
      <c r="A108" s="55"/>
      <c r="B108" s="68"/>
      <c r="C108" s="68"/>
      <c r="D108" s="2"/>
      <c r="E108" s="2" t="s">
        <v>199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 customHeight="1">
      <c r="A109" s="55"/>
      <c r="B109" s="68"/>
      <c r="C109" s="68"/>
      <c r="D109" s="2"/>
      <c r="E109" s="2" t="s">
        <v>199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 customHeight="1">
      <c r="A110" s="55"/>
      <c r="B110" s="68"/>
      <c r="C110" s="68"/>
      <c r="D110" s="2"/>
      <c r="E110" s="2" t="s">
        <v>199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 customHeight="1">
      <c r="A111" s="64" t="s">
        <v>22</v>
      </c>
      <c r="B111" s="80">
        <v>480</v>
      </c>
      <c r="C111" s="70"/>
      <c r="D111" s="4"/>
      <c r="E111" s="39" t="s">
        <v>160</v>
      </c>
      <c r="F111" s="66"/>
      <c r="G111" s="66"/>
      <c r="H111" s="66"/>
      <c r="I111" s="4">
        <f>I112+I116+I120</f>
        <v>0</v>
      </c>
      <c r="J111" s="4">
        <f aca="true" t="shared" si="31" ref="J111:O111">J112+J116+J120</f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31"/>
        <v>0</v>
      </c>
      <c r="O111" s="4">
        <f t="shared" si="31"/>
        <v>0</v>
      </c>
    </row>
    <row r="112" spans="1:15" ht="15" customHeight="1">
      <c r="A112" s="57" t="s">
        <v>51</v>
      </c>
      <c r="B112" s="71"/>
      <c r="C112" s="71">
        <v>48008</v>
      </c>
      <c r="D112" s="7"/>
      <c r="E112" s="11" t="s">
        <v>161</v>
      </c>
      <c r="F112" s="44"/>
      <c r="G112" s="44"/>
      <c r="H112" s="44"/>
      <c r="I112" s="7">
        <f aca="true" t="shared" si="32" ref="I112:O112">SUM(I113:I115)</f>
        <v>0</v>
      </c>
      <c r="J112" s="7">
        <f t="shared" si="32"/>
        <v>0</v>
      </c>
      <c r="K112" s="7">
        <f t="shared" si="32"/>
        <v>0</v>
      </c>
      <c r="L112" s="7">
        <f t="shared" si="32"/>
        <v>0</v>
      </c>
      <c r="M112" s="7">
        <f t="shared" si="32"/>
        <v>0</v>
      </c>
      <c r="N112" s="7">
        <f t="shared" si="32"/>
        <v>0</v>
      </c>
      <c r="O112" s="7">
        <f t="shared" si="32"/>
        <v>0</v>
      </c>
    </row>
    <row r="113" spans="1:15" ht="15" customHeight="1">
      <c r="A113" s="55"/>
      <c r="B113" s="68"/>
      <c r="C113" s="68"/>
      <c r="D113" s="2"/>
      <c r="E113" s="2" t="s">
        <v>199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 customHeight="1">
      <c r="A114" s="55"/>
      <c r="B114" s="68"/>
      <c r="C114" s="68"/>
      <c r="D114" s="2"/>
      <c r="E114" s="2" t="s">
        <v>199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 customHeight="1">
      <c r="A115" s="55"/>
      <c r="B115" s="68"/>
      <c r="C115" s="68"/>
      <c r="D115" s="2"/>
      <c r="E115" s="2" t="s">
        <v>199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 customHeight="1">
      <c r="A116" s="57" t="s">
        <v>52</v>
      </c>
      <c r="B116" s="71"/>
      <c r="C116" s="71">
        <v>48048</v>
      </c>
      <c r="D116" s="7"/>
      <c r="E116" s="11" t="s">
        <v>162</v>
      </c>
      <c r="F116" s="44"/>
      <c r="G116" s="44"/>
      <c r="H116" s="44"/>
      <c r="I116" s="7">
        <f aca="true" t="shared" si="33" ref="I116:O116">SUM(I117:I119)</f>
        <v>0</v>
      </c>
      <c r="J116" s="7">
        <f t="shared" si="33"/>
        <v>0</v>
      </c>
      <c r="K116" s="7">
        <f t="shared" si="33"/>
        <v>0</v>
      </c>
      <c r="L116" s="7">
        <f t="shared" si="33"/>
        <v>0</v>
      </c>
      <c r="M116" s="7">
        <f t="shared" si="33"/>
        <v>0</v>
      </c>
      <c r="N116" s="7">
        <f t="shared" si="33"/>
        <v>0</v>
      </c>
      <c r="O116" s="7">
        <f t="shared" si="33"/>
        <v>0</v>
      </c>
    </row>
    <row r="117" spans="1:15" ht="15" customHeight="1">
      <c r="A117" s="55"/>
      <c r="B117" s="68"/>
      <c r="C117" s="68"/>
      <c r="D117" s="2"/>
      <c r="E117" s="2" t="s">
        <v>199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 customHeight="1">
      <c r="A118" s="55"/>
      <c r="B118" s="68"/>
      <c r="C118" s="68"/>
      <c r="D118" s="2"/>
      <c r="E118" s="2" t="s">
        <v>199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 customHeight="1">
      <c r="A119" s="55"/>
      <c r="B119" s="68"/>
      <c r="C119" s="68"/>
      <c r="D119" s="2"/>
      <c r="E119" s="2" t="s">
        <v>199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 customHeight="1">
      <c r="A120" s="57" t="s">
        <v>53</v>
      </c>
      <c r="B120" s="71"/>
      <c r="C120" s="71">
        <v>48088</v>
      </c>
      <c r="D120" s="7"/>
      <c r="E120" s="11" t="s">
        <v>163</v>
      </c>
      <c r="F120" s="44"/>
      <c r="G120" s="44"/>
      <c r="H120" s="44"/>
      <c r="I120" s="7">
        <f aca="true" t="shared" si="34" ref="I120:O120">SUM(I121:I123)</f>
        <v>0</v>
      </c>
      <c r="J120" s="7">
        <f t="shared" si="34"/>
        <v>0</v>
      </c>
      <c r="K120" s="7">
        <f t="shared" si="34"/>
        <v>0</v>
      </c>
      <c r="L120" s="7">
        <f t="shared" si="34"/>
        <v>0</v>
      </c>
      <c r="M120" s="7">
        <f t="shared" si="34"/>
        <v>0</v>
      </c>
      <c r="N120" s="7">
        <f t="shared" si="34"/>
        <v>0</v>
      </c>
      <c r="O120" s="7">
        <f t="shared" si="34"/>
        <v>0</v>
      </c>
    </row>
    <row r="121" spans="1:15" ht="15" customHeight="1">
      <c r="A121" s="55"/>
      <c r="B121" s="68"/>
      <c r="C121" s="68"/>
      <c r="D121" s="2"/>
      <c r="E121" s="2" t="s">
        <v>199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 customHeight="1">
      <c r="A122" s="55"/>
      <c r="B122" s="68"/>
      <c r="C122" s="68"/>
      <c r="D122" s="2"/>
      <c r="E122" s="2" t="s">
        <v>199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 customHeight="1">
      <c r="A123" s="55"/>
      <c r="B123" s="68"/>
      <c r="C123" s="68"/>
      <c r="D123" s="2"/>
      <c r="E123" s="2" t="s">
        <v>199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 customHeight="1">
      <c r="A124" s="59">
        <v>1.11</v>
      </c>
      <c r="B124" s="80">
        <v>650</v>
      </c>
      <c r="C124" s="70"/>
      <c r="D124" s="4"/>
      <c r="E124" s="39" t="s">
        <v>164</v>
      </c>
      <c r="F124" s="66"/>
      <c r="G124" s="66"/>
      <c r="H124" s="66"/>
      <c r="I124" s="4">
        <f>I125+I129+I133</f>
        <v>0</v>
      </c>
      <c r="J124" s="4">
        <f aca="true" t="shared" si="35" ref="J124:O124">J125+J129+J133</f>
        <v>0</v>
      </c>
      <c r="K124" s="4">
        <f t="shared" si="35"/>
        <v>0</v>
      </c>
      <c r="L124" s="4">
        <f t="shared" si="35"/>
        <v>0</v>
      </c>
      <c r="M124" s="4">
        <f t="shared" si="35"/>
        <v>0</v>
      </c>
      <c r="N124" s="4">
        <f t="shared" si="35"/>
        <v>0</v>
      </c>
      <c r="O124" s="4">
        <f t="shared" si="35"/>
        <v>0</v>
      </c>
    </row>
    <row r="125" spans="1:15" ht="15" customHeight="1">
      <c r="A125" s="57" t="s">
        <v>54</v>
      </c>
      <c r="B125" s="71"/>
      <c r="C125" s="71">
        <v>65040</v>
      </c>
      <c r="D125" s="7"/>
      <c r="E125" s="11" t="s">
        <v>165</v>
      </c>
      <c r="F125" s="44"/>
      <c r="G125" s="44"/>
      <c r="H125" s="44"/>
      <c r="I125" s="7">
        <f aca="true" t="shared" si="36" ref="I125:O125">SUM(I126:I128)</f>
        <v>0</v>
      </c>
      <c r="J125" s="7">
        <f t="shared" si="36"/>
        <v>0</v>
      </c>
      <c r="K125" s="7">
        <f t="shared" si="36"/>
        <v>0</v>
      </c>
      <c r="L125" s="7">
        <f t="shared" si="36"/>
        <v>0</v>
      </c>
      <c r="M125" s="7">
        <f t="shared" si="36"/>
        <v>0</v>
      </c>
      <c r="N125" s="7">
        <f t="shared" si="36"/>
        <v>0</v>
      </c>
      <c r="O125" s="7">
        <f t="shared" si="36"/>
        <v>0</v>
      </c>
    </row>
    <row r="126" spans="1:15" ht="15" customHeight="1">
      <c r="A126" s="55"/>
      <c r="B126" s="68"/>
      <c r="C126" s="68"/>
      <c r="D126" s="2"/>
      <c r="E126" s="2" t="s">
        <v>199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 customHeight="1">
      <c r="A127" s="55"/>
      <c r="B127" s="68"/>
      <c r="C127" s="68"/>
      <c r="D127" s="2"/>
      <c r="E127" s="2" t="s">
        <v>199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 customHeight="1">
      <c r="A128" s="55"/>
      <c r="B128" s="68"/>
      <c r="C128" s="68"/>
      <c r="D128" s="2"/>
      <c r="E128" s="2" t="s">
        <v>199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 customHeight="1">
      <c r="A129" s="57" t="s">
        <v>55</v>
      </c>
      <c r="B129" s="71"/>
      <c r="C129" s="71">
        <v>65240</v>
      </c>
      <c r="D129" s="7"/>
      <c r="E129" s="11" t="s">
        <v>166</v>
      </c>
      <c r="F129" s="44"/>
      <c r="G129" s="44"/>
      <c r="H129" s="44"/>
      <c r="I129" s="7">
        <f aca="true" t="shared" si="37" ref="I129:O129">SUM(I130:I132)</f>
        <v>0</v>
      </c>
      <c r="J129" s="7">
        <f t="shared" si="37"/>
        <v>0</v>
      </c>
      <c r="K129" s="7">
        <f t="shared" si="37"/>
        <v>0</v>
      </c>
      <c r="L129" s="7">
        <f t="shared" si="37"/>
        <v>0</v>
      </c>
      <c r="M129" s="7">
        <f t="shared" si="37"/>
        <v>0</v>
      </c>
      <c r="N129" s="7">
        <f t="shared" si="37"/>
        <v>0</v>
      </c>
      <c r="O129" s="7">
        <f t="shared" si="37"/>
        <v>0</v>
      </c>
    </row>
    <row r="130" spans="1:15" ht="15" customHeight="1">
      <c r="A130" s="55"/>
      <c r="B130" s="68"/>
      <c r="C130" s="68"/>
      <c r="D130" s="2"/>
      <c r="E130" s="2" t="s">
        <v>199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 customHeight="1">
      <c r="A131" s="55"/>
      <c r="B131" s="68"/>
      <c r="C131" s="68"/>
      <c r="D131" s="2"/>
      <c r="E131" s="2" t="s">
        <v>199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 customHeight="1">
      <c r="A132" s="55"/>
      <c r="B132" s="68"/>
      <c r="C132" s="68"/>
      <c r="D132" s="2"/>
      <c r="E132" s="2" t="s">
        <v>199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 customHeight="1">
      <c r="A133" s="57" t="s">
        <v>56</v>
      </c>
      <c r="B133" s="71"/>
      <c r="C133" s="71">
        <v>65440</v>
      </c>
      <c r="D133" s="7"/>
      <c r="E133" s="39" t="s">
        <v>167</v>
      </c>
      <c r="F133" s="44"/>
      <c r="G133" s="44"/>
      <c r="H133" s="44"/>
      <c r="I133" s="7">
        <f aca="true" t="shared" si="38" ref="I133:O133">SUM(I134:I136)</f>
        <v>0</v>
      </c>
      <c r="J133" s="7">
        <f t="shared" si="38"/>
        <v>0</v>
      </c>
      <c r="K133" s="7">
        <f t="shared" si="38"/>
        <v>0</v>
      </c>
      <c r="L133" s="7">
        <f t="shared" si="38"/>
        <v>0</v>
      </c>
      <c r="M133" s="7">
        <f t="shared" si="38"/>
        <v>0</v>
      </c>
      <c r="N133" s="7">
        <f t="shared" si="38"/>
        <v>0</v>
      </c>
      <c r="O133" s="7">
        <f t="shared" si="38"/>
        <v>0</v>
      </c>
    </row>
    <row r="134" spans="1:15" ht="15" customHeight="1">
      <c r="A134" s="55"/>
      <c r="B134" s="68"/>
      <c r="C134" s="68"/>
      <c r="D134" s="2"/>
      <c r="E134" s="2" t="s">
        <v>199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 customHeight="1">
      <c r="A135" s="55"/>
      <c r="B135" s="68"/>
      <c r="C135" s="68"/>
      <c r="D135" s="2"/>
      <c r="E135" s="2" t="s">
        <v>199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 customHeight="1">
      <c r="A136" s="55"/>
      <c r="B136" s="68"/>
      <c r="C136" s="68"/>
      <c r="D136" s="2"/>
      <c r="E136" s="2" t="s">
        <v>199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 customHeight="1">
      <c r="A137" s="59">
        <v>1.14</v>
      </c>
      <c r="B137" s="80">
        <v>660</v>
      </c>
      <c r="C137" s="70"/>
      <c r="D137" s="4"/>
      <c r="E137" s="39" t="s">
        <v>167</v>
      </c>
      <c r="F137" s="66"/>
      <c r="G137" s="66"/>
      <c r="H137" s="66"/>
      <c r="I137" s="4">
        <f>I138+I142</f>
        <v>0</v>
      </c>
      <c r="J137" s="4">
        <f aca="true" t="shared" si="39" ref="J137:O137">J138+J142</f>
        <v>0</v>
      </c>
      <c r="K137" s="4">
        <f t="shared" si="39"/>
        <v>0</v>
      </c>
      <c r="L137" s="4">
        <f t="shared" si="39"/>
        <v>0</v>
      </c>
      <c r="M137" s="4">
        <f t="shared" si="39"/>
        <v>0</v>
      </c>
      <c r="N137" s="4">
        <f t="shared" si="39"/>
        <v>0</v>
      </c>
      <c r="O137" s="4">
        <f t="shared" si="39"/>
        <v>0</v>
      </c>
    </row>
    <row r="138" spans="1:15" ht="15" customHeight="1">
      <c r="A138" s="57" t="s">
        <v>57</v>
      </c>
      <c r="B138" s="71"/>
      <c r="C138" s="71">
        <v>66345</v>
      </c>
      <c r="D138" s="7"/>
      <c r="E138" s="11" t="s">
        <v>168</v>
      </c>
      <c r="F138" s="44"/>
      <c r="G138" s="44"/>
      <c r="H138" s="44"/>
      <c r="I138" s="7">
        <f aca="true" t="shared" si="40" ref="I138:O138">SUM(I139:I141)</f>
        <v>0</v>
      </c>
      <c r="J138" s="7">
        <f t="shared" si="40"/>
        <v>0</v>
      </c>
      <c r="K138" s="7">
        <f t="shared" si="40"/>
        <v>0</v>
      </c>
      <c r="L138" s="7">
        <f t="shared" si="40"/>
        <v>0</v>
      </c>
      <c r="M138" s="7">
        <f t="shared" si="40"/>
        <v>0</v>
      </c>
      <c r="N138" s="7">
        <f t="shared" si="40"/>
        <v>0</v>
      </c>
      <c r="O138" s="7">
        <f t="shared" si="40"/>
        <v>0</v>
      </c>
    </row>
    <row r="139" spans="1:15" ht="15" customHeight="1">
      <c r="A139" s="55"/>
      <c r="B139" s="68"/>
      <c r="C139" s="68"/>
      <c r="D139" s="2"/>
      <c r="E139" s="2" t="s">
        <v>199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 customHeight="1">
      <c r="A140" s="55"/>
      <c r="B140" s="68"/>
      <c r="C140" s="68"/>
      <c r="D140" s="2"/>
      <c r="E140" s="2" t="s">
        <v>199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 customHeight="1">
      <c r="A141" s="55"/>
      <c r="B141" s="68"/>
      <c r="C141" s="68"/>
      <c r="D141" s="2"/>
      <c r="E141" s="2" t="s">
        <v>199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 customHeight="1">
      <c r="A142" s="57" t="s">
        <v>58</v>
      </c>
      <c r="B142" s="71"/>
      <c r="C142" s="71">
        <v>66545</v>
      </c>
      <c r="D142" s="7"/>
      <c r="E142" s="11" t="s">
        <v>169</v>
      </c>
      <c r="F142" s="44"/>
      <c r="G142" s="44"/>
      <c r="H142" s="44"/>
      <c r="I142" s="7">
        <f aca="true" t="shared" si="41" ref="I142:O142">SUM(I143:I145)</f>
        <v>0</v>
      </c>
      <c r="J142" s="7">
        <f t="shared" si="41"/>
        <v>0</v>
      </c>
      <c r="K142" s="7">
        <f t="shared" si="41"/>
        <v>0</v>
      </c>
      <c r="L142" s="7">
        <f t="shared" si="41"/>
        <v>0</v>
      </c>
      <c r="M142" s="7">
        <f t="shared" si="41"/>
        <v>0</v>
      </c>
      <c r="N142" s="7">
        <f t="shared" si="41"/>
        <v>0</v>
      </c>
      <c r="O142" s="7">
        <f t="shared" si="41"/>
        <v>0</v>
      </c>
    </row>
    <row r="143" spans="1:15" ht="15" customHeight="1">
      <c r="A143" s="55"/>
      <c r="B143" s="68"/>
      <c r="C143" s="68"/>
      <c r="D143" s="2"/>
      <c r="E143" s="2" t="s">
        <v>199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 customHeight="1">
      <c r="A144" s="55"/>
      <c r="B144" s="68"/>
      <c r="C144" s="68"/>
      <c r="D144" s="2"/>
      <c r="E144" s="2" t="s">
        <v>199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 customHeight="1">
      <c r="A145" s="55"/>
      <c r="B145" s="68"/>
      <c r="C145" s="68"/>
      <c r="D145" s="2"/>
      <c r="E145" s="2" t="s">
        <v>199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 customHeight="1">
      <c r="A146" s="59">
        <v>1.15</v>
      </c>
      <c r="B146" s="84">
        <v>730</v>
      </c>
      <c r="C146" s="70"/>
      <c r="D146" s="4"/>
      <c r="E146" s="39" t="s">
        <v>170</v>
      </c>
      <c r="F146" s="66"/>
      <c r="G146" s="66"/>
      <c r="H146" s="66"/>
      <c r="I146" s="4">
        <f>I147+I151+I155+I159</f>
        <v>0</v>
      </c>
      <c r="J146" s="4">
        <f aca="true" t="shared" si="42" ref="J146:O146">J147+J151+J155+J159</f>
        <v>0</v>
      </c>
      <c r="K146" s="4">
        <f t="shared" si="42"/>
        <v>0</v>
      </c>
      <c r="L146" s="4">
        <f t="shared" si="42"/>
        <v>0</v>
      </c>
      <c r="M146" s="4">
        <f t="shared" si="42"/>
        <v>0</v>
      </c>
      <c r="N146" s="4">
        <f t="shared" si="42"/>
        <v>0</v>
      </c>
      <c r="O146" s="4">
        <f t="shared" si="42"/>
        <v>0</v>
      </c>
    </row>
    <row r="147" spans="1:15" ht="15" customHeight="1">
      <c r="A147" s="57" t="s">
        <v>59</v>
      </c>
      <c r="B147" s="71"/>
      <c r="C147" s="85">
        <v>73017</v>
      </c>
      <c r="D147" s="36"/>
      <c r="E147" s="41" t="s">
        <v>171</v>
      </c>
      <c r="F147" s="44"/>
      <c r="G147" s="44"/>
      <c r="H147" s="44"/>
      <c r="I147" s="7">
        <f aca="true" t="shared" si="43" ref="I147:O147">SUM(I148:I150)</f>
        <v>0</v>
      </c>
      <c r="J147" s="7">
        <f t="shared" si="43"/>
        <v>0</v>
      </c>
      <c r="K147" s="7">
        <f t="shared" si="43"/>
        <v>0</v>
      </c>
      <c r="L147" s="7">
        <f t="shared" si="43"/>
        <v>0</v>
      </c>
      <c r="M147" s="7">
        <f t="shared" si="43"/>
        <v>0</v>
      </c>
      <c r="N147" s="7">
        <f t="shared" si="43"/>
        <v>0</v>
      </c>
      <c r="O147" s="7">
        <f t="shared" si="43"/>
        <v>0</v>
      </c>
    </row>
    <row r="148" spans="1:15" ht="15" customHeight="1">
      <c r="A148" s="55"/>
      <c r="B148" s="68"/>
      <c r="C148" s="68"/>
      <c r="D148" s="2"/>
      <c r="E148" s="2" t="s">
        <v>199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 customHeight="1">
      <c r="A149" s="55"/>
      <c r="B149" s="68"/>
      <c r="C149" s="68"/>
      <c r="D149" s="2"/>
      <c r="E149" s="2" t="s">
        <v>199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 customHeight="1">
      <c r="A150" s="55"/>
      <c r="B150" s="68"/>
      <c r="C150" s="68"/>
      <c r="D150" s="2"/>
      <c r="E150" s="2" t="s">
        <v>199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 customHeight="1">
      <c r="A151" s="57" t="s">
        <v>60</v>
      </c>
      <c r="B151" s="71"/>
      <c r="C151" s="85">
        <v>73500</v>
      </c>
      <c r="D151" s="36"/>
      <c r="E151" s="41" t="s">
        <v>172</v>
      </c>
      <c r="F151" s="44"/>
      <c r="G151" s="44"/>
      <c r="H151" s="44"/>
      <c r="I151" s="7">
        <f aca="true" t="shared" si="44" ref="I151:O151">SUM(I152:I154)</f>
        <v>0</v>
      </c>
      <c r="J151" s="7">
        <f t="shared" si="44"/>
        <v>0</v>
      </c>
      <c r="K151" s="7">
        <f t="shared" si="44"/>
        <v>0</v>
      </c>
      <c r="L151" s="7">
        <f t="shared" si="44"/>
        <v>0</v>
      </c>
      <c r="M151" s="7">
        <f t="shared" si="44"/>
        <v>0</v>
      </c>
      <c r="N151" s="7">
        <f t="shared" si="44"/>
        <v>0</v>
      </c>
      <c r="O151" s="7">
        <f t="shared" si="44"/>
        <v>0</v>
      </c>
    </row>
    <row r="152" spans="1:15" ht="15" customHeight="1">
      <c r="A152" s="55"/>
      <c r="B152" s="68"/>
      <c r="C152" s="68"/>
      <c r="D152" s="2"/>
      <c r="E152" s="2" t="s">
        <v>199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 customHeight="1">
      <c r="A153" s="55"/>
      <c r="B153" s="68"/>
      <c r="C153" s="68"/>
      <c r="D153" s="2"/>
      <c r="E153" s="2" t="s">
        <v>199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 customHeight="1">
      <c r="A154" s="55"/>
      <c r="B154" s="68"/>
      <c r="C154" s="68"/>
      <c r="D154" s="2"/>
      <c r="E154" s="2" t="s">
        <v>199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 customHeight="1">
      <c r="A155" s="57" t="s">
        <v>61</v>
      </c>
      <c r="B155" s="71"/>
      <c r="C155" s="85">
        <v>75408</v>
      </c>
      <c r="D155" s="36"/>
      <c r="E155" s="37" t="s">
        <v>187</v>
      </c>
      <c r="F155" s="44"/>
      <c r="G155" s="44"/>
      <c r="H155" s="44"/>
      <c r="I155" s="7">
        <f aca="true" t="shared" si="45" ref="I155:O155">SUM(I156:I158)</f>
        <v>0</v>
      </c>
      <c r="J155" s="7">
        <f t="shared" si="45"/>
        <v>0</v>
      </c>
      <c r="K155" s="7">
        <f t="shared" si="45"/>
        <v>0</v>
      </c>
      <c r="L155" s="7">
        <f t="shared" si="45"/>
        <v>0</v>
      </c>
      <c r="M155" s="7">
        <f t="shared" si="45"/>
        <v>0</v>
      </c>
      <c r="N155" s="7">
        <f t="shared" si="45"/>
        <v>0</v>
      </c>
      <c r="O155" s="7">
        <f t="shared" si="45"/>
        <v>0</v>
      </c>
    </row>
    <row r="156" spans="1:15" ht="15" customHeight="1">
      <c r="A156" s="55"/>
      <c r="B156" s="68"/>
      <c r="C156" s="68"/>
      <c r="D156" s="2"/>
      <c r="E156" s="2" t="s">
        <v>199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 customHeight="1">
      <c r="A157" s="55"/>
      <c r="B157" s="68"/>
      <c r="C157" s="68"/>
      <c r="D157" s="2"/>
      <c r="E157" s="2" t="s">
        <v>199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 customHeight="1">
      <c r="A158" s="55"/>
      <c r="B158" s="68"/>
      <c r="C158" s="68"/>
      <c r="D158" s="2"/>
      <c r="E158" s="2" t="s">
        <v>199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 customHeight="1">
      <c r="A159" s="57" t="s">
        <v>62</v>
      </c>
      <c r="B159" s="71"/>
      <c r="C159" s="85">
        <v>75535</v>
      </c>
      <c r="D159" s="36"/>
      <c r="E159" s="37" t="s">
        <v>173</v>
      </c>
      <c r="F159" s="44"/>
      <c r="G159" s="44"/>
      <c r="H159" s="44"/>
      <c r="I159" s="7">
        <f aca="true" t="shared" si="46" ref="I159:O159">SUM(I160:I162)</f>
        <v>0</v>
      </c>
      <c r="J159" s="7">
        <f t="shared" si="46"/>
        <v>0</v>
      </c>
      <c r="K159" s="7">
        <f t="shared" si="46"/>
        <v>0</v>
      </c>
      <c r="L159" s="7">
        <f t="shared" si="46"/>
        <v>0</v>
      </c>
      <c r="M159" s="7">
        <f t="shared" si="46"/>
        <v>0</v>
      </c>
      <c r="N159" s="7">
        <f t="shared" si="46"/>
        <v>0</v>
      </c>
      <c r="O159" s="7">
        <f t="shared" si="46"/>
        <v>0</v>
      </c>
    </row>
    <row r="160" spans="1:15" ht="15" customHeight="1">
      <c r="A160" s="55"/>
      <c r="B160" s="68"/>
      <c r="C160" s="68"/>
      <c r="D160" s="2"/>
      <c r="E160" s="2" t="s">
        <v>199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 customHeight="1">
      <c r="A161" s="55"/>
      <c r="B161" s="68"/>
      <c r="C161" s="68"/>
      <c r="D161" s="2"/>
      <c r="E161" s="2" t="s">
        <v>199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 customHeight="1">
      <c r="A162" s="55"/>
      <c r="B162" s="68"/>
      <c r="C162" s="68"/>
      <c r="D162" s="2"/>
      <c r="E162" s="2" t="s">
        <v>199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 customHeight="1">
      <c r="A163" s="59">
        <v>1.16</v>
      </c>
      <c r="B163" s="86">
        <v>770</v>
      </c>
      <c r="C163" s="70">
        <v>77040</v>
      </c>
      <c r="D163" s="4"/>
      <c r="E163" s="43" t="s">
        <v>174</v>
      </c>
      <c r="F163" s="66"/>
      <c r="G163" s="66"/>
      <c r="H163" s="66"/>
      <c r="I163" s="4">
        <f>SUM(I164:I166)</f>
        <v>0</v>
      </c>
      <c r="J163" s="4">
        <f aca="true" t="shared" si="47" ref="J163:O163">SUM(J164:J166)</f>
        <v>0</v>
      </c>
      <c r="K163" s="4">
        <f t="shared" si="47"/>
        <v>0</v>
      </c>
      <c r="L163" s="4">
        <f t="shared" si="47"/>
        <v>0</v>
      </c>
      <c r="M163" s="4">
        <f t="shared" si="47"/>
        <v>0</v>
      </c>
      <c r="N163" s="4">
        <f t="shared" si="47"/>
        <v>0</v>
      </c>
      <c r="O163" s="4">
        <f t="shared" si="47"/>
        <v>0</v>
      </c>
    </row>
    <row r="164" spans="1:15" ht="15" customHeight="1">
      <c r="A164" s="55"/>
      <c r="B164" s="68"/>
      <c r="C164" s="68"/>
      <c r="D164" s="2"/>
      <c r="E164" s="2" t="s">
        <v>199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 customHeight="1">
      <c r="A165" s="55"/>
      <c r="B165" s="68"/>
      <c r="C165" s="68"/>
      <c r="D165" s="2"/>
      <c r="E165" s="2" t="s">
        <v>199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 customHeight="1">
      <c r="A166" s="55"/>
      <c r="B166" s="68"/>
      <c r="C166" s="68"/>
      <c r="D166" s="2"/>
      <c r="E166" s="2" t="s">
        <v>199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 customHeight="1">
      <c r="A167" s="59">
        <v>1.17</v>
      </c>
      <c r="B167" s="86">
        <v>850</v>
      </c>
      <c r="C167" s="70"/>
      <c r="D167" s="4"/>
      <c r="E167" s="39" t="s">
        <v>175</v>
      </c>
      <c r="F167" s="66"/>
      <c r="G167" s="66"/>
      <c r="H167" s="66"/>
      <c r="I167" s="4">
        <f>I168+I172+I176</f>
        <v>0</v>
      </c>
      <c r="J167" s="4">
        <f aca="true" t="shared" si="48" ref="J167:O167">J168+J172+J176</f>
        <v>0</v>
      </c>
      <c r="K167" s="4">
        <f t="shared" si="48"/>
        <v>0</v>
      </c>
      <c r="L167" s="4">
        <f t="shared" si="48"/>
        <v>0</v>
      </c>
      <c r="M167" s="4">
        <f t="shared" si="48"/>
        <v>0</v>
      </c>
      <c r="N167" s="4">
        <f t="shared" si="48"/>
        <v>0</v>
      </c>
      <c r="O167" s="4">
        <f t="shared" si="48"/>
        <v>0</v>
      </c>
    </row>
    <row r="168" spans="1:15" ht="15" customHeight="1">
      <c r="A168" s="57" t="s">
        <v>63</v>
      </c>
      <c r="B168" s="71"/>
      <c r="C168" s="71">
        <v>85008</v>
      </c>
      <c r="D168" s="7"/>
      <c r="E168" s="11" t="s">
        <v>176</v>
      </c>
      <c r="F168" s="44"/>
      <c r="G168" s="44"/>
      <c r="H168" s="44"/>
      <c r="I168" s="7">
        <f aca="true" t="shared" si="49" ref="I168:O168">SUM(I169:I171)</f>
        <v>0</v>
      </c>
      <c r="J168" s="7">
        <f t="shared" si="49"/>
        <v>0</v>
      </c>
      <c r="K168" s="7">
        <f t="shared" si="49"/>
        <v>0</v>
      </c>
      <c r="L168" s="7">
        <f t="shared" si="49"/>
        <v>0</v>
      </c>
      <c r="M168" s="7">
        <f t="shared" si="49"/>
        <v>0</v>
      </c>
      <c r="N168" s="7">
        <f t="shared" si="49"/>
        <v>0</v>
      </c>
      <c r="O168" s="7">
        <f t="shared" si="49"/>
        <v>0</v>
      </c>
    </row>
    <row r="169" spans="1:15" ht="15" customHeight="1">
      <c r="A169" s="55"/>
      <c r="B169" s="68"/>
      <c r="C169" s="68"/>
      <c r="D169" s="2"/>
      <c r="E169" s="2" t="s">
        <v>199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 customHeight="1">
      <c r="A170" s="55"/>
      <c r="B170" s="68"/>
      <c r="C170" s="68"/>
      <c r="D170" s="2"/>
      <c r="E170" s="2" t="s">
        <v>199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 customHeight="1">
      <c r="A171" s="55"/>
      <c r="B171" s="68"/>
      <c r="C171" s="68"/>
      <c r="D171" s="2"/>
      <c r="E171" s="2" t="s">
        <v>199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 customHeight="1">
      <c r="A172" s="57" t="s">
        <v>64</v>
      </c>
      <c r="B172" s="71"/>
      <c r="C172" s="71">
        <v>85048</v>
      </c>
      <c r="D172" s="7"/>
      <c r="E172" s="11" t="s">
        <v>177</v>
      </c>
      <c r="F172" s="44"/>
      <c r="G172" s="44"/>
      <c r="H172" s="44"/>
      <c r="I172" s="7">
        <f aca="true" t="shared" si="50" ref="I172:O172">SUM(I173:I175)</f>
        <v>0</v>
      </c>
      <c r="J172" s="7">
        <f t="shared" si="50"/>
        <v>0</v>
      </c>
      <c r="K172" s="7">
        <f t="shared" si="50"/>
        <v>0</v>
      </c>
      <c r="L172" s="7">
        <f t="shared" si="50"/>
        <v>0</v>
      </c>
      <c r="M172" s="7">
        <f t="shared" si="50"/>
        <v>0</v>
      </c>
      <c r="N172" s="7">
        <f t="shared" si="50"/>
        <v>0</v>
      </c>
      <c r="O172" s="7">
        <f t="shared" si="50"/>
        <v>0</v>
      </c>
    </row>
    <row r="173" spans="1:15" ht="15" customHeight="1">
      <c r="A173" s="55"/>
      <c r="B173" s="68"/>
      <c r="C173" s="68"/>
      <c r="D173" s="2"/>
      <c r="E173" s="2" t="s">
        <v>199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 customHeight="1">
      <c r="A174" s="55"/>
      <c r="B174" s="68"/>
      <c r="C174" s="68"/>
      <c r="D174" s="2"/>
      <c r="E174" s="2" t="s">
        <v>199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 customHeight="1">
      <c r="A175" s="55"/>
      <c r="B175" s="68"/>
      <c r="C175" s="68"/>
      <c r="D175" s="2"/>
      <c r="E175" s="2" t="s">
        <v>199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 customHeight="1">
      <c r="A176" s="57" t="s">
        <v>65</v>
      </c>
      <c r="B176" s="71"/>
      <c r="C176" s="71">
        <v>85088</v>
      </c>
      <c r="D176" s="7"/>
      <c r="E176" s="11" t="s">
        <v>178</v>
      </c>
      <c r="F176" s="44"/>
      <c r="G176" s="44"/>
      <c r="H176" s="44"/>
      <c r="I176" s="7">
        <f aca="true" t="shared" si="51" ref="I176:O176">SUM(I177:I179)</f>
        <v>0</v>
      </c>
      <c r="J176" s="7">
        <f t="shared" si="51"/>
        <v>0</v>
      </c>
      <c r="K176" s="7">
        <f t="shared" si="51"/>
        <v>0</v>
      </c>
      <c r="L176" s="7">
        <f t="shared" si="51"/>
        <v>0</v>
      </c>
      <c r="M176" s="7">
        <f t="shared" si="51"/>
        <v>0</v>
      </c>
      <c r="N176" s="7">
        <f t="shared" si="51"/>
        <v>0</v>
      </c>
      <c r="O176" s="7">
        <f t="shared" si="51"/>
        <v>0</v>
      </c>
    </row>
    <row r="177" spans="1:15" ht="15" customHeight="1">
      <c r="A177" s="55"/>
      <c r="B177" s="68"/>
      <c r="C177" s="68"/>
      <c r="D177" s="2"/>
      <c r="E177" s="2" t="s">
        <v>199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 customHeight="1">
      <c r="A178" s="55"/>
      <c r="B178" s="68"/>
      <c r="C178" s="68"/>
      <c r="D178" s="2"/>
      <c r="E178" s="2" t="s">
        <v>199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 customHeight="1">
      <c r="A179" s="55"/>
      <c r="B179" s="68"/>
      <c r="C179" s="68"/>
      <c r="D179" s="2"/>
      <c r="E179" s="2" t="s">
        <v>199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 customHeight="1">
      <c r="A180" s="59">
        <v>1.18</v>
      </c>
      <c r="B180" s="86">
        <v>920</v>
      </c>
      <c r="C180" s="70"/>
      <c r="D180" s="4"/>
      <c r="E180" s="39" t="s">
        <v>179</v>
      </c>
      <c r="F180" s="66"/>
      <c r="G180" s="66"/>
      <c r="H180" s="66"/>
      <c r="I180" s="4">
        <f>I181+I185+I189+I193+I197</f>
        <v>0</v>
      </c>
      <c r="J180" s="4">
        <f aca="true" t="shared" si="52" ref="J180:O180">J181+J185+J189+J193+J197</f>
        <v>0</v>
      </c>
      <c r="K180" s="4">
        <f t="shared" si="52"/>
        <v>0</v>
      </c>
      <c r="L180" s="4">
        <f t="shared" si="52"/>
        <v>0</v>
      </c>
      <c r="M180" s="4">
        <f t="shared" si="52"/>
        <v>0</v>
      </c>
      <c r="N180" s="4">
        <f t="shared" si="52"/>
        <v>0</v>
      </c>
      <c r="O180" s="4">
        <f t="shared" si="52"/>
        <v>0</v>
      </c>
    </row>
    <row r="181" spans="1:15" ht="15" customHeight="1">
      <c r="A181" s="57" t="s">
        <v>66</v>
      </c>
      <c r="B181" s="71"/>
      <c r="C181" s="85">
        <v>92040</v>
      </c>
      <c r="D181" s="36"/>
      <c r="E181" s="41" t="s">
        <v>171</v>
      </c>
      <c r="F181" s="44"/>
      <c r="G181" s="44"/>
      <c r="H181" s="44"/>
      <c r="I181" s="7">
        <f aca="true" t="shared" si="53" ref="I181:O181">SUM(I182:I184)</f>
        <v>0</v>
      </c>
      <c r="J181" s="7">
        <f t="shared" si="53"/>
        <v>0</v>
      </c>
      <c r="K181" s="7">
        <f t="shared" si="53"/>
        <v>0</v>
      </c>
      <c r="L181" s="7">
        <f t="shared" si="53"/>
        <v>0</v>
      </c>
      <c r="M181" s="7">
        <f t="shared" si="53"/>
        <v>0</v>
      </c>
      <c r="N181" s="7">
        <f t="shared" si="53"/>
        <v>0</v>
      </c>
      <c r="O181" s="7">
        <f t="shared" si="53"/>
        <v>0</v>
      </c>
    </row>
    <row r="182" spans="1:15" ht="15" customHeight="1">
      <c r="A182" s="55"/>
      <c r="B182" s="68"/>
      <c r="C182" s="68"/>
      <c r="D182" s="2"/>
      <c r="E182" s="2" t="s">
        <v>199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 customHeight="1">
      <c r="A183" s="55"/>
      <c r="B183" s="68"/>
      <c r="C183" s="68"/>
      <c r="D183" s="2"/>
      <c r="E183" s="2" t="s">
        <v>199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 customHeight="1">
      <c r="A184" s="55"/>
      <c r="B184" s="68"/>
      <c r="C184" s="68"/>
      <c r="D184" s="2"/>
      <c r="E184" s="2" t="s">
        <v>199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 customHeight="1">
      <c r="A185" s="57" t="s">
        <v>67</v>
      </c>
      <c r="B185" s="71"/>
      <c r="C185" s="85">
        <v>92350</v>
      </c>
      <c r="D185" s="36"/>
      <c r="E185" s="41" t="s">
        <v>180</v>
      </c>
      <c r="F185" s="44"/>
      <c r="G185" s="44"/>
      <c r="H185" s="44"/>
      <c r="I185" s="7">
        <f aca="true" t="shared" si="54" ref="I185:O185">SUM(I186:I188)</f>
        <v>0</v>
      </c>
      <c r="J185" s="7">
        <f t="shared" si="54"/>
        <v>0</v>
      </c>
      <c r="K185" s="7">
        <f t="shared" si="54"/>
        <v>0</v>
      </c>
      <c r="L185" s="7">
        <f t="shared" si="54"/>
        <v>0</v>
      </c>
      <c r="M185" s="7">
        <f t="shared" si="54"/>
        <v>0</v>
      </c>
      <c r="N185" s="7">
        <f t="shared" si="54"/>
        <v>0</v>
      </c>
      <c r="O185" s="7">
        <f t="shared" si="54"/>
        <v>0</v>
      </c>
    </row>
    <row r="186" spans="1:15" ht="15" customHeight="1">
      <c r="A186" s="55"/>
      <c r="B186" s="68"/>
      <c r="C186" s="68"/>
      <c r="D186" s="2"/>
      <c r="E186" s="2" t="s">
        <v>199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 customHeight="1">
      <c r="A187" s="55"/>
      <c r="B187" s="68"/>
      <c r="C187" s="68"/>
      <c r="D187" s="2"/>
      <c r="E187" s="2" t="s">
        <v>199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 customHeight="1">
      <c r="A188" s="55"/>
      <c r="B188" s="68"/>
      <c r="C188" s="68"/>
      <c r="D188" s="2"/>
      <c r="E188" s="2" t="s">
        <v>199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 customHeight="1">
      <c r="A189" s="57" t="s">
        <v>68</v>
      </c>
      <c r="B189" s="71"/>
      <c r="C189" s="85">
        <v>93210</v>
      </c>
      <c r="D189" s="36"/>
      <c r="E189" s="41" t="s">
        <v>181</v>
      </c>
      <c r="F189" s="44"/>
      <c r="G189" s="44"/>
      <c r="H189" s="44"/>
      <c r="I189" s="7">
        <f aca="true" t="shared" si="55" ref="I189:O189">SUM(I190:I192)</f>
        <v>0</v>
      </c>
      <c r="J189" s="7">
        <f t="shared" si="55"/>
        <v>0</v>
      </c>
      <c r="K189" s="7">
        <f t="shared" si="55"/>
        <v>0</v>
      </c>
      <c r="L189" s="7">
        <f t="shared" si="55"/>
        <v>0</v>
      </c>
      <c r="M189" s="7">
        <f t="shared" si="55"/>
        <v>0</v>
      </c>
      <c r="N189" s="7">
        <f t="shared" si="55"/>
        <v>0</v>
      </c>
      <c r="O189" s="7">
        <f t="shared" si="55"/>
        <v>0</v>
      </c>
    </row>
    <row r="190" spans="1:15" ht="15" customHeight="1">
      <c r="A190" s="55"/>
      <c r="B190" s="68"/>
      <c r="C190" s="68"/>
      <c r="D190" s="2"/>
      <c r="E190" s="2" t="s">
        <v>199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 customHeight="1">
      <c r="A191" s="55"/>
      <c r="B191" s="68"/>
      <c r="C191" s="68"/>
      <c r="D191" s="2"/>
      <c r="E191" s="2" t="s">
        <v>199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 customHeight="1">
      <c r="A192" s="55"/>
      <c r="B192" s="68"/>
      <c r="C192" s="68"/>
      <c r="D192" s="2"/>
      <c r="E192" s="2" t="s">
        <v>199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 customHeight="1">
      <c r="A193" s="57" t="s">
        <v>70</v>
      </c>
      <c r="B193" s="71"/>
      <c r="C193" s="85">
        <v>94410</v>
      </c>
      <c r="D193" s="36"/>
      <c r="E193" s="41" t="s">
        <v>182</v>
      </c>
      <c r="F193" s="44"/>
      <c r="G193" s="44"/>
      <c r="H193" s="44"/>
      <c r="I193" s="7">
        <f aca="true" t="shared" si="56" ref="I193:O193">SUM(I194:I196)</f>
        <v>0</v>
      </c>
      <c r="J193" s="7">
        <f t="shared" si="56"/>
        <v>0</v>
      </c>
      <c r="K193" s="7">
        <f t="shared" si="56"/>
        <v>0</v>
      </c>
      <c r="L193" s="7">
        <f t="shared" si="56"/>
        <v>0</v>
      </c>
      <c r="M193" s="7">
        <f t="shared" si="56"/>
        <v>0</v>
      </c>
      <c r="N193" s="7">
        <f t="shared" si="56"/>
        <v>0</v>
      </c>
      <c r="O193" s="7">
        <f t="shared" si="56"/>
        <v>0</v>
      </c>
    </row>
    <row r="194" spans="1:15" ht="15" customHeight="1">
      <c r="A194" s="55"/>
      <c r="B194" s="68"/>
      <c r="C194" s="68"/>
      <c r="D194" s="2"/>
      <c r="E194" s="2" t="s">
        <v>199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 customHeight="1">
      <c r="A195" s="55"/>
      <c r="B195" s="68"/>
      <c r="C195" s="68"/>
      <c r="D195" s="2"/>
      <c r="E195" s="2" t="s">
        <v>199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 customHeight="1">
      <c r="A196" s="55"/>
      <c r="B196" s="68"/>
      <c r="C196" s="68"/>
      <c r="D196" s="2"/>
      <c r="E196" s="2" t="s">
        <v>199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 customHeight="1">
      <c r="A197" s="57" t="s">
        <v>69</v>
      </c>
      <c r="B197" s="71"/>
      <c r="C197" s="85">
        <v>95870</v>
      </c>
      <c r="D197" s="36"/>
      <c r="E197" s="41" t="s">
        <v>183</v>
      </c>
      <c r="F197" s="44"/>
      <c r="G197" s="44"/>
      <c r="H197" s="44"/>
      <c r="I197" s="7">
        <f aca="true" t="shared" si="57" ref="I197:O197">SUM(I198:I200)</f>
        <v>0</v>
      </c>
      <c r="J197" s="7">
        <f t="shared" si="57"/>
        <v>0</v>
      </c>
      <c r="K197" s="7">
        <f t="shared" si="57"/>
        <v>0</v>
      </c>
      <c r="L197" s="7">
        <f t="shared" si="57"/>
        <v>0</v>
      </c>
      <c r="M197" s="7">
        <f t="shared" si="57"/>
        <v>0</v>
      </c>
      <c r="N197" s="7">
        <f t="shared" si="57"/>
        <v>0</v>
      </c>
      <c r="O197" s="7">
        <f t="shared" si="57"/>
        <v>0</v>
      </c>
    </row>
    <row r="198" spans="1:15" ht="15" customHeight="1">
      <c r="A198" s="55"/>
      <c r="B198" s="68"/>
      <c r="C198" s="68"/>
      <c r="D198" s="2"/>
      <c r="E198" s="2" t="s">
        <v>199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 customHeight="1">
      <c r="A199" s="55"/>
      <c r="B199" s="68"/>
      <c r="C199" s="68"/>
      <c r="D199" s="2"/>
      <c r="E199" s="2" t="s">
        <v>199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 customHeight="1">
      <c r="A200" s="55"/>
      <c r="B200" s="68"/>
      <c r="C200" s="68"/>
      <c r="D200" s="2"/>
      <c r="E200" s="2" t="s">
        <v>199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2:5" ht="15" customHeight="1">
      <c r="B201" s="45"/>
      <c r="C201" s="45"/>
      <c r="D201" s="45"/>
      <c r="E201" s="45"/>
    </row>
  </sheetData>
  <sheetProtection/>
  <printOptions/>
  <pageMargins left="0.26" right="0.12" top="0.34" bottom="0.33" header="0.3" footer="0.3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2"/>
  <sheetViews>
    <sheetView zoomScale="75" zoomScaleNormal="75" zoomScalePageLayoutView="0" workbookViewId="0" topLeftCell="A1">
      <selection activeCell="Q7" sqref="Q7"/>
    </sheetView>
  </sheetViews>
  <sheetFormatPr defaultColWidth="9.140625" defaultRowHeight="15"/>
  <cols>
    <col min="1" max="1" width="6.7109375" style="72" customWidth="1"/>
    <col min="2" max="2" width="9.140625" style="72" customWidth="1"/>
    <col min="3" max="4" width="12.421875" style="72" customWidth="1"/>
    <col min="5" max="5" width="40.8515625" style="72" bestFit="1" customWidth="1"/>
    <col min="6" max="9" width="12.7109375" style="72" customWidth="1"/>
    <col min="10" max="16384" width="9.140625" style="72" customWidth="1"/>
  </cols>
  <sheetData>
    <row r="1" ht="15">
      <c r="B1" s="73" t="s">
        <v>237</v>
      </c>
    </row>
    <row r="3" spans="1:9" ht="30.75" customHeight="1">
      <c r="A3" s="146" t="s">
        <v>86</v>
      </c>
      <c r="B3" s="146" t="s">
        <v>0</v>
      </c>
      <c r="C3" s="146" t="s">
        <v>196</v>
      </c>
      <c r="D3" s="146" t="s">
        <v>202</v>
      </c>
      <c r="E3" s="146" t="s">
        <v>203</v>
      </c>
      <c r="F3" s="143" t="s">
        <v>253</v>
      </c>
      <c r="G3" s="144"/>
      <c r="H3" s="144"/>
      <c r="I3" s="145"/>
    </row>
    <row r="4" spans="1:9" ht="30">
      <c r="A4" s="147"/>
      <c r="B4" s="147"/>
      <c r="C4" s="147"/>
      <c r="D4" s="147"/>
      <c r="E4" s="147"/>
      <c r="F4" s="74" t="s">
        <v>192</v>
      </c>
      <c r="G4" s="74" t="s">
        <v>201</v>
      </c>
      <c r="H4" s="74" t="s">
        <v>93</v>
      </c>
      <c r="I4" s="74" t="s">
        <v>131</v>
      </c>
    </row>
    <row r="5" spans="1:9" ht="15">
      <c r="A5" s="76" t="s">
        <v>4</v>
      </c>
      <c r="B5" s="76" t="s">
        <v>5</v>
      </c>
      <c r="C5" s="76" t="s">
        <v>6</v>
      </c>
      <c r="D5" s="76" t="s">
        <v>7</v>
      </c>
      <c r="E5" s="76" t="s">
        <v>82</v>
      </c>
      <c r="F5" s="76" t="s">
        <v>73</v>
      </c>
      <c r="G5" s="76" t="s">
        <v>74</v>
      </c>
      <c r="H5" s="76" t="s">
        <v>75</v>
      </c>
      <c r="I5" s="76" t="s">
        <v>78</v>
      </c>
    </row>
    <row r="6" spans="1:9" ht="15" customHeight="1">
      <c r="A6" s="77">
        <v>1</v>
      </c>
      <c r="B6" s="69"/>
      <c r="C6" s="69"/>
      <c r="D6" s="69"/>
      <c r="E6" s="78" t="s">
        <v>204</v>
      </c>
      <c r="F6" s="69">
        <f>F7+F16+F20+F49+F53+F57+F66+F95+F99+F112+F125+F138+F147+F164+F168+F181</f>
        <v>0</v>
      </c>
      <c r="G6" s="69">
        <f>G7+G16+G20+G49+G53+G57+G66+G95+G99+G112+G125+G138+G147+G164+G168+G181</f>
        <v>0</v>
      </c>
      <c r="H6" s="69">
        <f>H7+H16+H20+H49+H53+H57+H66+H95+H99+H112+H125+H138+H147+H164+H168+H181</f>
        <v>0</v>
      </c>
      <c r="I6" s="69">
        <f>I7+I16+I20+I49+I53+I57+I66+I95+I99+I112+I125+I138+I147+I164+I168+I181</f>
        <v>0</v>
      </c>
    </row>
    <row r="7" spans="1:9" ht="15" customHeight="1">
      <c r="A7" s="79">
        <v>1.1</v>
      </c>
      <c r="B7" s="80">
        <v>160</v>
      </c>
      <c r="C7" s="70"/>
      <c r="D7" s="70"/>
      <c r="E7" s="39" t="s">
        <v>132</v>
      </c>
      <c r="F7" s="70">
        <f>F8+F12</f>
        <v>0</v>
      </c>
      <c r="G7" s="70">
        <f>G8+G12</f>
        <v>0</v>
      </c>
      <c r="H7" s="70">
        <f>H8+H12</f>
        <v>0</v>
      </c>
      <c r="I7" s="70">
        <f>I8+I12</f>
        <v>0</v>
      </c>
    </row>
    <row r="8" spans="1:9" ht="15" customHeight="1">
      <c r="A8" s="81" t="s">
        <v>16</v>
      </c>
      <c r="B8" s="71"/>
      <c r="C8" s="71">
        <v>16008</v>
      </c>
      <c r="D8" s="71"/>
      <c r="E8" s="11" t="s">
        <v>132</v>
      </c>
      <c r="F8" s="71">
        <f>SUM(F9:F11)</f>
        <v>0</v>
      </c>
      <c r="G8" s="71">
        <f>SUM(G9:G11)</f>
        <v>0</v>
      </c>
      <c r="H8" s="71">
        <f>SUM(H9:H11)</f>
        <v>0</v>
      </c>
      <c r="I8" s="71">
        <f>SUM(I9:I11)</f>
        <v>0</v>
      </c>
    </row>
    <row r="9" spans="1:9" ht="15" customHeight="1">
      <c r="A9" s="75"/>
      <c r="B9" s="68"/>
      <c r="C9" s="68"/>
      <c r="D9" s="68" t="s">
        <v>1</v>
      </c>
      <c r="E9" s="2" t="s">
        <v>199</v>
      </c>
      <c r="F9" s="68">
        <f>G9+H9+I9</f>
        <v>0</v>
      </c>
      <c r="G9" s="68">
        <v>0</v>
      </c>
      <c r="H9" s="68">
        <v>0</v>
      </c>
      <c r="I9" s="68">
        <v>0</v>
      </c>
    </row>
    <row r="10" spans="1:9" ht="15" customHeight="1">
      <c r="A10" s="75"/>
      <c r="B10" s="68"/>
      <c r="C10" s="68"/>
      <c r="D10" s="68" t="s">
        <v>2</v>
      </c>
      <c r="E10" s="2" t="s">
        <v>199</v>
      </c>
      <c r="F10" s="68">
        <f>G10+H10+I10</f>
        <v>0</v>
      </c>
      <c r="G10" s="68">
        <v>0</v>
      </c>
      <c r="H10" s="68">
        <v>0</v>
      </c>
      <c r="I10" s="68">
        <v>0</v>
      </c>
    </row>
    <row r="11" spans="1:9" ht="15" customHeight="1">
      <c r="A11" s="75"/>
      <c r="B11" s="68"/>
      <c r="C11" s="68"/>
      <c r="D11" s="68" t="s">
        <v>3</v>
      </c>
      <c r="E11" s="2" t="s">
        <v>199</v>
      </c>
      <c r="F11" s="68">
        <f>G11+H11+I11</f>
        <v>0</v>
      </c>
      <c r="G11" s="82">
        <v>0</v>
      </c>
      <c r="H11" s="82">
        <v>0</v>
      </c>
      <c r="I11" s="82">
        <v>0</v>
      </c>
    </row>
    <row r="12" spans="1:9" ht="15" customHeight="1">
      <c r="A12" s="81" t="s">
        <v>17</v>
      </c>
      <c r="B12" s="71"/>
      <c r="C12" s="71">
        <v>16088</v>
      </c>
      <c r="D12" s="71"/>
      <c r="E12" s="11" t="s">
        <v>133</v>
      </c>
      <c r="F12" s="71">
        <f>SUM(F13:F15)</f>
        <v>0</v>
      </c>
      <c r="G12" s="71">
        <f>SUM(G13:G15)</f>
        <v>0</v>
      </c>
      <c r="H12" s="71">
        <f>SUM(H13:H15)</f>
        <v>0</v>
      </c>
      <c r="I12" s="71">
        <f>SUM(I13:I15)</f>
        <v>0</v>
      </c>
    </row>
    <row r="13" spans="1:9" ht="15" customHeight="1">
      <c r="A13" s="75"/>
      <c r="B13" s="68"/>
      <c r="C13" s="68"/>
      <c r="D13" s="68"/>
      <c r="E13" s="2" t="s">
        <v>199</v>
      </c>
      <c r="F13" s="68">
        <f>G13+H13+I13</f>
        <v>0</v>
      </c>
      <c r="G13" s="68">
        <v>0</v>
      </c>
      <c r="H13" s="68">
        <v>0</v>
      </c>
      <c r="I13" s="68">
        <v>0</v>
      </c>
    </row>
    <row r="14" spans="1:9" ht="15" customHeight="1">
      <c r="A14" s="75"/>
      <c r="B14" s="68"/>
      <c r="C14" s="68"/>
      <c r="D14" s="68"/>
      <c r="E14" s="2" t="s">
        <v>199</v>
      </c>
      <c r="F14" s="68">
        <f>G14+H14+I14</f>
        <v>0</v>
      </c>
      <c r="G14" s="68">
        <v>0</v>
      </c>
      <c r="H14" s="68">
        <v>0</v>
      </c>
      <c r="I14" s="68">
        <v>0</v>
      </c>
    </row>
    <row r="15" spans="1:9" ht="15" customHeight="1">
      <c r="A15" s="75"/>
      <c r="B15" s="68"/>
      <c r="C15" s="68"/>
      <c r="D15" s="68"/>
      <c r="E15" s="2" t="s">
        <v>199</v>
      </c>
      <c r="F15" s="68">
        <f>G15+H15+I15</f>
        <v>0</v>
      </c>
      <c r="G15" s="82">
        <v>0</v>
      </c>
      <c r="H15" s="82">
        <v>0</v>
      </c>
      <c r="I15" s="82">
        <v>0</v>
      </c>
    </row>
    <row r="16" spans="1:9" ht="15" customHeight="1">
      <c r="A16" s="79">
        <v>1.2</v>
      </c>
      <c r="B16" s="70">
        <v>169</v>
      </c>
      <c r="C16" s="70">
        <v>16908</v>
      </c>
      <c r="D16" s="70"/>
      <c r="E16" s="39" t="s">
        <v>134</v>
      </c>
      <c r="F16" s="70">
        <f>SUM(F17:F19)</f>
        <v>0</v>
      </c>
      <c r="G16" s="70">
        <f>SUM(G17:G19)</f>
        <v>0</v>
      </c>
      <c r="H16" s="70">
        <f>SUM(H17:H19)</f>
        <v>0</v>
      </c>
      <c r="I16" s="70">
        <f>SUM(I17:I19)</f>
        <v>0</v>
      </c>
    </row>
    <row r="17" spans="1:9" ht="15" customHeight="1">
      <c r="A17" s="75"/>
      <c r="B17" s="68"/>
      <c r="C17" s="68"/>
      <c r="D17" s="68"/>
      <c r="E17" s="2" t="s">
        <v>199</v>
      </c>
      <c r="F17" s="68">
        <f>G17+H17+I17</f>
        <v>0</v>
      </c>
      <c r="G17" s="68">
        <v>0</v>
      </c>
      <c r="H17" s="68">
        <v>0</v>
      </c>
      <c r="I17" s="68">
        <v>0</v>
      </c>
    </row>
    <row r="18" spans="1:9" ht="15" customHeight="1">
      <c r="A18" s="75"/>
      <c r="B18" s="68"/>
      <c r="C18" s="68"/>
      <c r="D18" s="68"/>
      <c r="E18" s="2" t="s">
        <v>199</v>
      </c>
      <c r="F18" s="68">
        <f>G18+H18+I18</f>
        <v>0</v>
      </c>
      <c r="G18" s="68">
        <v>0</v>
      </c>
      <c r="H18" s="68">
        <v>0</v>
      </c>
      <c r="I18" s="68">
        <v>0</v>
      </c>
    </row>
    <row r="19" spans="1:9" ht="15" customHeight="1">
      <c r="A19" s="75"/>
      <c r="B19" s="68"/>
      <c r="C19" s="68"/>
      <c r="D19" s="68"/>
      <c r="E19" s="2" t="s">
        <v>199</v>
      </c>
      <c r="F19" s="68">
        <f>G19+H19+I19</f>
        <v>0</v>
      </c>
      <c r="G19" s="82">
        <v>0</v>
      </c>
      <c r="H19" s="82">
        <v>0</v>
      </c>
      <c r="I19" s="82">
        <v>0</v>
      </c>
    </row>
    <row r="20" spans="1:9" ht="15" customHeight="1">
      <c r="A20" s="79">
        <v>1.3</v>
      </c>
      <c r="B20" s="80">
        <v>163</v>
      </c>
      <c r="C20" s="70"/>
      <c r="D20" s="70"/>
      <c r="E20" s="39" t="s">
        <v>135</v>
      </c>
      <c r="F20" s="70">
        <f>F21+F25+F29+F33+F37+F41+F45</f>
        <v>0</v>
      </c>
      <c r="G20" s="70">
        <f>G21+G25+G29+G33+G37+G41+G45</f>
        <v>0</v>
      </c>
      <c r="H20" s="70">
        <f>H21+H25+H29+H33+H37+H41+H45</f>
        <v>0</v>
      </c>
      <c r="I20" s="70">
        <f>I21+I25+I29+I33+I37+I41+I45</f>
        <v>0</v>
      </c>
    </row>
    <row r="21" spans="1:9" ht="15" customHeight="1">
      <c r="A21" s="81" t="s">
        <v>32</v>
      </c>
      <c r="B21" s="71"/>
      <c r="C21" s="71">
        <v>16308</v>
      </c>
      <c r="D21" s="71"/>
      <c r="E21" s="11" t="s">
        <v>136</v>
      </c>
      <c r="F21" s="71">
        <f>SUM(F22:F24)</f>
        <v>0</v>
      </c>
      <c r="G21" s="71">
        <f>SUM(G22:G24)</f>
        <v>0</v>
      </c>
      <c r="H21" s="71">
        <f>SUM(H22:H24)</f>
        <v>0</v>
      </c>
      <c r="I21" s="71">
        <f>SUM(I22:I24)</f>
        <v>0</v>
      </c>
    </row>
    <row r="22" spans="1:9" ht="15" customHeight="1">
      <c r="A22" s="75"/>
      <c r="B22" s="68"/>
      <c r="C22" s="68"/>
      <c r="D22" s="68"/>
      <c r="E22" s="2" t="s">
        <v>199</v>
      </c>
      <c r="F22" s="68">
        <f>G22+H22+I22</f>
        <v>0</v>
      </c>
      <c r="G22" s="68">
        <v>0</v>
      </c>
      <c r="H22" s="68">
        <v>0</v>
      </c>
      <c r="I22" s="68">
        <v>0</v>
      </c>
    </row>
    <row r="23" spans="1:9" ht="15" customHeight="1">
      <c r="A23" s="75"/>
      <c r="B23" s="68"/>
      <c r="C23" s="68"/>
      <c r="D23" s="68"/>
      <c r="E23" s="2" t="s">
        <v>199</v>
      </c>
      <c r="F23" s="68">
        <f>G23+H23+I23</f>
        <v>0</v>
      </c>
      <c r="G23" s="68">
        <v>0</v>
      </c>
      <c r="H23" s="68">
        <v>0</v>
      </c>
      <c r="I23" s="68">
        <v>0</v>
      </c>
    </row>
    <row r="24" spans="1:9" ht="15" customHeight="1">
      <c r="A24" s="75"/>
      <c r="B24" s="68"/>
      <c r="C24" s="68"/>
      <c r="D24" s="68"/>
      <c r="E24" s="2" t="s">
        <v>199</v>
      </c>
      <c r="F24" s="68">
        <f>G24+H24+I24</f>
        <v>0</v>
      </c>
      <c r="G24" s="82">
        <v>0</v>
      </c>
      <c r="H24" s="82">
        <v>0</v>
      </c>
      <c r="I24" s="82">
        <v>0</v>
      </c>
    </row>
    <row r="25" spans="1:9" ht="15" customHeight="1">
      <c r="A25" s="81" t="s">
        <v>33</v>
      </c>
      <c r="B25" s="71"/>
      <c r="C25" s="71">
        <v>16348</v>
      </c>
      <c r="D25" s="71"/>
      <c r="E25" s="11" t="s">
        <v>137</v>
      </c>
      <c r="F25" s="71">
        <f>SUM(F26:F28)</f>
        <v>0</v>
      </c>
      <c r="G25" s="71">
        <f>SUM(G26:G28)</f>
        <v>0</v>
      </c>
      <c r="H25" s="71">
        <f>SUM(H26:H28)</f>
        <v>0</v>
      </c>
      <c r="I25" s="71">
        <f>SUM(I26:I28)</f>
        <v>0</v>
      </c>
    </row>
    <row r="26" spans="1:9" ht="15" customHeight="1">
      <c r="A26" s="75"/>
      <c r="B26" s="68"/>
      <c r="C26" s="68"/>
      <c r="D26" s="68"/>
      <c r="E26" s="2" t="s">
        <v>199</v>
      </c>
      <c r="F26" s="68">
        <f>G26+H26+I26</f>
        <v>0</v>
      </c>
      <c r="G26" s="68">
        <v>0</v>
      </c>
      <c r="H26" s="68">
        <v>0</v>
      </c>
      <c r="I26" s="68">
        <v>0</v>
      </c>
    </row>
    <row r="27" spans="1:9" ht="15" customHeight="1">
      <c r="A27" s="75"/>
      <c r="B27" s="68"/>
      <c r="C27" s="68"/>
      <c r="D27" s="68"/>
      <c r="E27" s="2" t="s">
        <v>199</v>
      </c>
      <c r="F27" s="68">
        <f>G27+H27+I27</f>
        <v>0</v>
      </c>
      <c r="G27" s="68">
        <v>0</v>
      </c>
      <c r="H27" s="68">
        <v>0</v>
      </c>
      <c r="I27" s="68">
        <v>0</v>
      </c>
    </row>
    <row r="28" spans="1:9" ht="15" customHeight="1">
      <c r="A28" s="75"/>
      <c r="B28" s="68"/>
      <c r="C28" s="68"/>
      <c r="D28" s="68"/>
      <c r="E28" s="2" t="s">
        <v>199</v>
      </c>
      <c r="F28" s="68">
        <f>G28+H28+I28</f>
        <v>0</v>
      </c>
      <c r="G28" s="82">
        <v>0</v>
      </c>
      <c r="H28" s="82">
        <v>0</v>
      </c>
      <c r="I28" s="82">
        <v>0</v>
      </c>
    </row>
    <row r="29" spans="1:9" ht="15" customHeight="1">
      <c r="A29" s="81" t="s">
        <v>34</v>
      </c>
      <c r="B29" s="71"/>
      <c r="C29" s="71">
        <v>16388</v>
      </c>
      <c r="D29" s="71"/>
      <c r="E29" s="11" t="s">
        <v>138</v>
      </c>
      <c r="F29" s="71">
        <f>SUM(F30:F32)</f>
        <v>0</v>
      </c>
      <c r="G29" s="71">
        <f>SUM(G30:G32)</f>
        <v>0</v>
      </c>
      <c r="H29" s="71">
        <f>SUM(H30:H32)</f>
        <v>0</v>
      </c>
      <c r="I29" s="71">
        <f>SUM(I30:I32)</f>
        <v>0</v>
      </c>
    </row>
    <row r="30" spans="1:9" ht="15" customHeight="1">
      <c r="A30" s="75"/>
      <c r="B30" s="68"/>
      <c r="C30" s="68"/>
      <c r="D30" s="68"/>
      <c r="E30" s="2" t="s">
        <v>199</v>
      </c>
      <c r="F30" s="68">
        <f>G30+H30+I30</f>
        <v>0</v>
      </c>
      <c r="G30" s="68">
        <v>0</v>
      </c>
      <c r="H30" s="68">
        <v>0</v>
      </c>
      <c r="I30" s="68">
        <v>0</v>
      </c>
    </row>
    <row r="31" spans="1:9" ht="15" customHeight="1">
      <c r="A31" s="75"/>
      <c r="B31" s="68"/>
      <c r="C31" s="68"/>
      <c r="D31" s="68"/>
      <c r="E31" s="2" t="s">
        <v>199</v>
      </c>
      <c r="F31" s="68">
        <f>G31+H31+I31</f>
        <v>0</v>
      </c>
      <c r="G31" s="68">
        <v>0</v>
      </c>
      <c r="H31" s="68">
        <v>0</v>
      </c>
      <c r="I31" s="68">
        <v>0</v>
      </c>
    </row>
    <row r="32" spans="1:9" ht="15" customHeight="1">
      <c r="A32" s="75"/>
      <c r="B32" s="68"/>
      <c r="C32" s="68"/>
      <c r="D32" s="68"/>
      <c r="E32" s="2" t="s">
        <v>199</v>
      </c>
      <c r="F32" s="68">
        <f>G32+H32+I32</f>
        <v>0</v>
      </c>
      <c r="G32" s="82">
        <v>0</v>
      </c>
      <c r="H32" s="82">
        <v>0</v>
      </c>
      <c r="I32" s="82">
        <v>0</v>
      </c>
    </row>
    <row r="33" spans="1:9" ht="15" customHeight="1">
      <c r="A33" s="81" t="s">
        <v>35</v>
      </c>
      <c r="B33" s="71"/>
      <c r="C33" s="71">
        <v>16428</v>
      </c>
      <c r="D33" s="71"/>
      <c r="E33" s="11" t="s">
        <v>139</v>
      </c>
      <c r="F33" s="71">
        <f>SUM(F34:F36)</f>
        <v>0</v>
      </c>
      <c r="G33" s="71">
        <f>SUM(G34:G36)</f>
        <v>0</v>
      </c>
      <c r="H33" s="71">
        <f>SUM(H34:H36)</f>
        <v>0</v>
      </c>
      <c r="I33" s="71">
        <f>SUM(I34:I36)</f>
        <v>0</v>
      </c>
    </row>
    <row r="34" spans="1:9" ht="15" customHeight="1">
      <c r="A34" s="75"/>
      <c r="B34" s="68"/>
      <c r="C34" s="68"/>
      <c r="D34" s="68"/>
      <c r="E34" s="2" t="s">
        <v>199</v>
      </c>
      <c r="F34" s="68">
        <f>G34+H34+I34</f>
        <v>0</v>
      </c>
      <c r="G34" s="68">
        <v>0</v>
      </c>
      <c r="H34" s="68">
        <v>0</v>
      </c>
      <c r="I34" s="68">
        <v>0</v>
      </c>
    </row>
    <row r="35" spans="1:9" ht="15" customHeight="1">
      <c r="A35" s="75"/>
      <c r="B35" s="68"/>
      <c r="C35" s="68"/>
      <c r="D35" s="68"/>
      <c r="E35" s="2" t="s">
        <v>199</v>
      </c>
      <c r="F35" s="68">
        <f>G35+H35+I35</f>
        <v>0</v>
      </c>
      <c r="G35" s="68">
        <v>0</v>
      </c>
      <c r="H35" s="68">
        <v>0</v>
      </c>
      <c r="I35" s="68">
        <v>0</v>
      </c>
    </row>
    <row r="36" spans="1:9" ht="15" customHeight="1">
      <c r="A36" s="75"/>
      <c r="B36" s="68"/>
      <c r="C36" s="68"/>
      <c r="D36" s="68"/>
      <c r="E36" s="2" t="s">
        <v>199</v>
      </c>
      <c r="F36" s="68">
        <f>G36+H36+I36</f>
        <v>0</v>
      </c>
      <c r="G36" s="82">
        <v>0</v>
      </c>
      <c r="H36" s="82">
        <v>0</v>
      </c>
      <c r="I36" s="82">
        <v>0</v>
      </c>
    </row>
    <row r="37" spans="1:9" ht="15" customHeight="1">
      <c r="A37" s="81" t="s">
        <v>36</v>
      </c>
      <c r="B37" s="71"/>
      <c r="C37" s="71">
        <v>16468</v>
      </c>
      <c r="D37" s="71"/>
      <c r="E37" s="11" t="s">
        <v>140</v>
      </c>
      <c r="F37" s="71">
        <f>SUM(F38:F40)</f>
        <v>0</v>
      </c>
      <c r="G37" s="71">
        <f>SUM(G38:G40)</f>
        <v>0</v>
      </c>
      <c r="H37" s="71">
        <f>SUM(H38:H40)</f>
        <v>0</v>
      </c>
      <c r="I37" s="71">
        <f>SUM(I38:I40)</f>
        <v>0</v>
      </c>
    </row>
    <row r="38" spans="1:9" ht="15" customHeight="1">
      <c r="A38" s="75"/>
      <c r="B38" s="68"/>
      <c r="C38" s="68"/>
      <c r="D38" s="68"/>
      <c r="E38" s="2" t="s">
        <v>199</v>
      </c>
      <c r="F38" s="68">
        <f>G38+H38+I38</f>
        <v>0</v>
      </c>
      <c r="G38" s="68">
        <v>0</v>
      </c>
      <c r="H38" s="68">
        <v>0</v>
      </c>
      <c r="I38" s="68">
        <v>0</v>
      </c>
    </row>
    <row r="39" spans="1:9" ht="15" customHeight="1">
      <c r="A39" s="75"/>
      <c r="B39" s="68"/>
      <c r="C39" s="68"/>
      <c r="D39" s="68"/>
      <c r="E39" s="2" t="s">
        <v>199</v>
      </c>
      <c r="F39" s="68">
        <f>G39+H39+I39</f>
        <v>0</v>
      </c>
      <c r="G39" s="68">
        <v>0</v>
      </c>
      <c r="H39" s="68">
        <v>0</v>
      </c>
      <c r="I39" s="68">
        <v>0</v>
      </c>
    </row>
    <row r="40" spans="1:9" ht="15" customHeight="1">
      <c r="A40" s="75"/>
      <c r="B40" s="68"/>
      <c r="C40" s="68"/>
      <c r="D40" s="68"/>
      <c r="E40" s="2" t="s">
        <v>199</v>
      </c>
      <c r="F40" s="68">
        <f>G40+H40+I40</f>
        <v>0</v>
      </c>
      <c r="G40" s="82">
        <v>0</v>
      </c>
      <c r="H40" s="82">
        <v>0</v>
      </c>
      <c r="I40" s="82">
        <v>0</v>
      </c>
    </row>
    <row r="41" spans="1:9" ht="15" customHeight="1">
      <c r="A41" s="81" t="s">
        <v>37</v>
      </c>
      <c r="B41" s="71"/>
      <c r="C41" s="71">
        <v>16508</v>
      </c>
      <c r="D41" s="71"/>
      <c r="E41" s="11" t="s">
        <v>141</v>
      </c>
      <c r="F41" s="71">
        <f>SUM(F42:F44)</f>
        <v>0</v>
      </c>
      <c r="G41" s="71">
        <f>SUM(G42:G44)</f>
        <v>0</v>
      </c>
      <c r="H41" s="71">
        <f>SUM(H42:H44)</f>
        <v>0</v>
      </c>
      <c r="I41" s="71">
        <f>SUM(I42:I44)</f>
        <v>0</v>
      </c>
    </row>
    <row r="42" spans="1:9" ht="15" customHeight="1">
      <c r="A42" s="75"/>
      <c r="B42" s="68"/>
      <c r="C42" s="68"/>
      <c r="D42" s="68"/>
      <c r="E42" s="2" t="s">
        <v>199</v>
      </c>
      <c r="F42" s="68">
        <f>G42+H42+I42</f>
        <v>0</v>
      </c>
      <c r="G42" s="68">
        <v>0</v>
      </c>
      <c r="H42" s="68">
        <v>0</v>
      </c>
      <c r="I42" s="68">
        <v>0</v>
      </c>
    </row>
    <row r="43" spans="1:9" ht="15" customHeight="1">
      <c r="A43" s="75"/>
      <c r="B43" s="68"/>
      <c r="C43" s="68"/>
      <c r="D43" s="68"/>
      <c r="E43" s="2" t="s">
        <v>199</v>
      </c>
      <c r="F43" s="68">
        <f>G43+H43+I43</f>
        <v>0</v>
      </c>
      <c r="G43" s="68">
        <v>0</v>
      </c>
      <c r="H43" s="68">
        <v>0</v>
      </c>
      <c r="I43" s="68">
        <v>0</v>
      </c>
    </row>
    <row r="44" spans="1:9" ht="15" customHeight="1">
      <c r="A44" s="75"/>
      <c r="B44" s="68"/>
      <c r="C44" s="68"/>
      <c r="D44" s="68"/>
      <c r="E44" s="2" t="s">
        <v>199</v>
      </c>
      <c r="F44" s="68">
        <f>G44+H44+I44</f>
        <v>0</v>
      </c>
      <c r="G44" s="82">
        <v>0</v>
      </c>
      <c r="H44" s="82">
        <v>0</v>
      </c>
      <c r="I44" s="82">
        <v>0</v>
      </c>
    </row>
    <row r="45" spans="1:9" ht="15" customHeight="1">
      <c r="A45" s="81" t="s">
        <v>38</v>
      </c>
      <c r="B45" s="71"/>
      <c r="C45" s="71">
        <v>16548</v>
      </c>
      <c r="D45" s="71"/>
      <c r="E45" s="11" t="s">
        <v>142</v>
      </c>
      <c r="F45" s="71">
        <f>SUM(F46:F48)</f>
        <v>0</v>
      </c>
      <c r="G45" s="71">
        <f>SUM(G46:G48)</f>
        <v>0</v>
      </c>
      <c r="H45" s="71">
        <f>SUM(H46:H48)</f>
        <v>0</v>
      </c>
      <c r="I45" s="71">
        <f>SUM(I46:I48)</f>
        <v>0</v>
      </c>
    </row>
    <row r="46" spans="1:9" ht="15" customHeight="1">
      <c r="A46" s="75"/>
      <c r="B46" s="68"/>
      <c r="C46" s="68"/>
      <c r="D46" s="68"/>
      <c r="E46" s="2" t="s">
        <v>199</v>
      </c>
      <c r="F46" s="68">
        <f>G46+H46+I46</f>
        <v>0</v>
      </c>
      <c r="G46" s="68">
        <v>0</v>
      </c>
      <c r="H46" s="68">
        <v>0</v>
      </c>
      <c r="I46" s="68">
        <v>0</v>
      </c>
    </row>
    <row r="47" spans="1:9" ht="15" customHeight="1">
      <c r="A47" s="75"/>
      <c r="B47" s="68"/>
      <c r="C47" s="68"/>
      <c r="D47" s="68"/>
      <c r="E47" s="2" t="s">
        <v>199</v>
      </c>
      <c r="F47" s="68">
        <f>G47+H47+I47</f>
        <v>0</v>
      </c>
      <c r="G47" s="68">
        <v>0</v>
      </c>
      <c r="H47" s="68">
        <v>0</v>
      </c>
      <c r="I47" s="68">
        <v>0</v>
      </c>
    </row>
    <row r="48" spans="1:9" ht="15" customHeight="1">
      <c r="A48" s="75"/>
      <c r="B48" s="68"/>
      <c r="C48" s="68"/>
      <c r="D48" s="68"/>
      <c r="E48" s="2" t="s">
        <v>199</v>
      </c>
      <c r="F48" s="68">
        <f>G48+H48+I48</f>
        <v>0</v>
      </c>
      <c r="G48" s="82">
        <v>0</v>
      </c>
      <c r="H48" s="82">
        <v>0</v>
      </c>
      <c r="I48" s="82">
        <v>0</v>
      </c>
    </row>
    <row r="49" spans="1:9" ht="15" customHeight="1">
      <c r="A49" s="79">
        <v>1.4</v>
      </c>
      <c r="B49" s="80">
        <v>166</v>
      </c>
      <c r="C49" s="70">
        <v>16615</v>
      </c>
      <c r="D49" s="70"/>
      <c r="E49" s="39" t="s">
        <v>143</v>
      </c>
      <c r="F49" s="70">
        <f>SUM(F50:F52)</f>
        <v>0</v>
      </c>
      <c r="G49" s="70">
        <f>SUM(G50:G52)</f>
        <v>0</v>
      </c>
      <c r="H49" s="70">
        <f>SUM(H50:H52)</f>
        <v>0</v>
      </c>
      <c r="I49" s="70">
        <f>SUM(I50:I52)</f>
        <v>0</v>
      </c>
    </row>
    <row r="50" spans="1:9" ht="15" customHeight="1">
      <c r="A50" s="75"/>
      <c r="B50" s="68"/>
      <c r="C50" s="68"/>
      <c r="D50" s="68"/>
      <c r="E50" s="2" t="s">
        <v>199</v>
      </c>
      <c r="F50" s="68">
        <f>G50+H50+I50</f>
        <v>0</v>
      </c>
      <c r="G50" s="68">
        <v>0</v>
      </c>
      <c r="H50" s="68">
        <v>0</v>
      </c>
      <c r="I50" s="68">
        <v>0</v>
      </c>
    </row>
    <row r="51" spans="1:9" ht="15" customHeight="1">
      <c r="A51" s="75"/>
      <c r="B51" s="68"/>
      <c r="C51" s="68"/>
      <c r="D51" s="68"/>
      <c r="E51" s="2" t="s">
        <v>199</v>
      </c>
      <c r="F51" s="68">
        <f>G51+H51+I51</f>
        <v>0</v>
      </c>
      <c r="G51" s="68">
        <v>0</v>
      </c>
      <c r="H51" s="68">
        <v>0</v>
      </c>
      <c r="I51" s="68">
        <v>0</v>
      </c>
    </row>
    <row r="52" spans="1:9" ht="15" customHeight="1">
      <c r="A52" s="75"/>
      <c r="B52" s="68"/>
      <c r="C52" s="68"/>
      <c r="D52" s="68"/>
      <c r="E52" s="2" t="s">
        <v>199</v>
      </c>
      <c r="F52" s="68">
        <f>G52+H52+I52</f>
        <v>0</v>
      </c>
      <c r="G52" s="82">
        <v>0</v>
      </c>
      <c r="H52" s="82">
        <v>0</v>
      </c>
      <c r="I52" s="82">
        <v>0</v>
      </c>
    </row>
    <row r="53" spans="1:9" ht="15" customHeight="1">
      <c r="A53" s="79">
        <v>1.5</v>
      </c>
      <c r="B53" s="80">
        <v>167</v>
      </c>
      <c r="C53" s="70">
        <v>16740</v>
      </c>
      <c r="D53" s="70"/>
      <c r="E53" s="39" t="s">
        <v>144</v>
      </c>
      <c r="F53" s="70">
        <f>SUM(F54:F56)</f>
        <v>0</v>
      </c>
      <c r="G53" s="70">
        <f>SUM(G54:G56)</f>
        <v>0</v>
      </c>
      <c r="H53" s="70">
        <f>SUM(H54:H56)</f>
        <v>0</v>
      </c>
      <c r="I53" s="70">
        <f>SUM(I54:I56)</f>
        <v>0</v>
      </c>
    </row>
    <row r="54" spans="1:9" ht="15" customHeight="1">
      <c r="A54" s="75"/>
      <c r="B54" s="68"/>
      <c r="C54" s="68"/>
      <c r="D54" s="68"/>
      <c r="E54" s="2" t="s">
        <v>199</v>
      </c>
      <c r="F54" s="68">
        <f>G54+H54+I54</f>
        <v>0</v>
      </c>
      <c r="G54" s="68">
        <v>0</v>
      </c>
      <c r="H54" s="68">
        <v>0</v>
      </c>
      <c r="I54" s="68">
        <v>0</v>
      </c>
    </row>
    <row r="55" spans="1:9" ht="15" customHeight="1">
      <c r="A55" s="75"/>
      <c r="B55" s="68"/>
      <c r="C55" s="68"/>
      <c r="D55" s="68"/>
      <c r="E55" s="2" t="s">
        <v>199</v>
      </c>
      <c r="F55" s="68">
        <f>G55+H55+I55</f>
        <v>0</v>
      </c>
      <c r="G55" s="68">
        <v>0</v>
      </c>
      <c r="H55" s="68">
        <v>0</v>
      </c>
      <c r="I55" s="68">
        <v>0</v>
      </c>
    </row>
    <row r="56" spans="1:9" ht="15" customHeight="1">
      <c r="A56" s="75"/>
      <c r="B56" s="68"/>
      <c r="C56" s="68"/>
      <c r="D56" s="68"/>
      <c r="E56" s="2" t="s">
        <v>199</v>
      </c>
      <c r="F56" s="68">
        <f>G56+H56+I56</f>
        <v>0</v>
      </c>
      <c r="G56" s="82">
        <v>0</v>
      </c>
      <c r="H56" s="82">
        <v>0</v>
      </c>
      <c r="I56" s="82">
        <v>0</v>
      </c>
    </row>
    <row r="57" spans="1:9" ht="15" customHeight="1">
      <c r="A57" s="79">
        <v>1.6</v>
      </c>
      <c r="B57" s="80">
        <v>175</v>
      </c>
      <c r="C57" s="70"/>
      <c r="D57" s="70"/>
      <c r="E57" s="39" t="s">
        <v>145</v>
      </c>
      <c r="F57" s="70">
        <f>F58+F62</f>
        <v>0</v>
      </c>
      <c r="G57" s="70">
        <f>G58+G62</f>
        <v>0</v>
      </c>
      <c r="H57" s="70">
        <f>H58+H62</f>
        <v>0</v>
      </c>
      <c r="I57" s="70">
        <f>I58+I62</f>
        <v>0</v>
      </c>
    </row>
    <row r="58" spans="1:9" ht="15" customHeight="1">
      <c r="A58" s="81" t="s">
        <v>39</v>
      </c>
      <c r="B58" s="71"/>
      <c r="C58" s="71">
        <v>17508</v>
      </c>
      <c r="D58" s="71"/>
      <c r="E58" s="11" t="s">
        <v>146</v>
      </c>
      <c r="F58" s="71">
        <f>SUM(F59:F61)</f>
        <v>0</v>
      </c>
      <c r="G58" s="71">
        <f>SUM(G59:G61)</f>
        <v>0</v>
      </c>
      <c r="H58" s="71">
        <f>SUM(H59:H61)</f>
        <v>0</v>
      </c>
      <c r="I58" s="71">
        <f>SUM(I59:I61)</f>
        <v>0</v>
      </c>
    </row>
    <row r="59" spans="1:9" ht="15" customHeight="1">
      <c r="A59" s="75"/>
      <c r="B59" s="68"/>
      <c r="C59" s="68"/>
      <c r="D59" s="68"/>
      <c r="E59" s="2" t="s">
        <v>199</v>
      </c>
      <c r="F59" s="68">
        <f>G59+H59+I59</f>
        <v>0</v>
      </c>
      <c r="G59" s="68">
        <v>0</v>
      </c>
      <c r="H59" s="68">
        <v>0</v>
      </c>
      <c r="I59" s="68">
        <v>0</v>
      </c>
    </row>
    <row r="60" spans="1:9" ht="15" customHeight="1">
      <c r="A60" s="75"/>
      <c r="B60" s="68"/>
      <c r="C60" s="68"/>
      <c r="D60" s="68"/>
      <c r="E60" s="2" t="s">
        <v>199</v>
      </c>
      <c r="F60" s="68">
        <f>G60+H60+I60</f>
        <v>0</v>
      </c>
      <c r="G60" s="68">
        <v>0</v>
      </c>
      <c r="H60" s="68">
        <v>0</v>
      </c>
      <c r="I60" s="68">
        <v>0</v>
      </c>
    </row>
    <row r="61" spans="1:9" ht="15" customHeight="1">
      <c r="A61" s="75"/>
      <c r="B61" s="68"/>
      <c r="C61" s="68"/>
      <c r="D61" s="68"/>
      <c r="E61" s="2" t="s">
        <v>199</v>
      </c>
      <c r="F61" s="68">
        <f>G61+H61+I61</f>
        <v>0</v>
      </c>
      <c r="G61" s="82">
        <v>0</v>
      </c>
      <c r="H61" s="82">
        <v>0</v>
      </c>
      <c r="I61" s="82">
        <v>0</v>
      </c>
    </row>
    <row r="62" spans="1:9" ht="15" customHeight="1">
      <c r="A62" s="81" t="s">
        <v>40</v>
      </c>
      <c r="B62" s="71"/>
      <c r="C62" s="71">
        <v>17548</v>
      </c>
      <c r="D62" s="71"/>
      <c r="E62" s="11" t="s">
        <v>147</v>
      </c>
      <c r="F62" s="71">
        <f>SUM(F63:F65)</f>
        <v>0</v>
      </c>
      <c r="G62" s="71">
        <f>SUM(G63:G65)</f>
        <v>0</v>
      </c>
      <c r="H62" s="71">
        <f>SUM(H63:H65)</f>
        <v>0</v>
      </c>
      <c r="I62" s="71">
        <f>SUM(I63:I65)</f>
        <v>0</v>
      </c>
    </row>
    <row r="63" spans="1:9" ht="15" customHeight="1">
      <c r="A63" s="75"/>
      <c r="B63" s="68"/>
      <c r="C63" s="68"/>
      <c r="D63" s="68"/>
      <c r="E63" s="2" t="s">
        <v>199</v>
      </c>
      <c r="F63" s="68">
        <f>G63+H63+I63</f>
        <v>0</v>
      </c>
      <c r="G63" s="68">
        <v>0</v>
      </c>
      <c r="H63" s="68">
        <v>0</v>
      </c>
      <c r="I63" s="68">
        <v>0</v>
      </c>
    </row>
    <row r="64" spans="1:9" ht="15" customHeight="1">
      <c r="A64" s="75"/>
      <c r="B64" s="68"/>
      <c r="C64" s="68"/>
      <c r="D64" s="68"/>
      <c r="E64" s="2" t="s">
        <v>199</v>
      </c>
      <c r="F64" s="68">
        <f>G64+H64+I64</f>
        <v>0</v>
      </c>
      <c r="G64" s="68">
        <v>0</v>
      </c>
      <c r="H64" s="68">
        <v>0</v>
      </c>
      <c r="I64" s="68">
        <v>0</v>
      </c>
    </row>
    <row r="65" spans="1:9" ht="15" customHeight="1">
      <c r="A65" s="75"/>
      <c r="B65" s="68"/>
      <c r="C65" s="68"/>
      <c r="D65" s="68"/>
      <c r="E65" s="2" t="s">
        <v>199</v>
      </c>
      <c r="F65" s="68">
        <f>G65+H65+I65</f>
        <v>0</v>
      </c>
      <c r="G65" s="82">
        <v>0</v>
      </c>
      <c r="H65" s="82">
        <v>0</v>
      </c>
      <c r="I65" s="82">
        <v>0</v>
      </c>
    </row>
    <row r="66" spans="1:9" ht="15" customHeight="1">
      <c r="A66" s="79">
        <v>1.7</v>
      </c>
      <c r="B66" s="80">
        <v>180</v>
      </c>
      <c r="C66" s="70"/>
      <c r="D66" s="70"/>
      <c r="E66" s="39" t="s">
        <v>148</v>
      </c>
      <c r="F66" s="70">
        <f>F67+F71+F75+F79+F83+F87+F91</f>
        <v>0</v>
      </c>
      <c r="G66" s="70">
        <f>G67+G71+G75+G79+G83+G87+G91</f>
        <v>0</v>
      </c>
      <c r="H66" s="70">
        <f>H67+H71+H75+H79+H83+H87+H91</f>
        <v>0</v>
      </c>
      <c r="I66" s="70">
        <f>I67+I71+I75+I79+I83+I87+I91</f>
        <v>0</v>
      </c>
    </row>
    <row r="67" spans="1:9" ht="15" customHeight="1">
      <c r="A67" s="81" t="s">
        <v>41</v>
      </c>
      <c r="B67" s="71"/>
      <c r="C67" s="71">
        <v>18008</v>
      </c>
      <c r="D67" s="71"/>
      <c r="E67" s="11" t="s">
        <v>149</v>
      </c>
      <c r="F67" s="71">
        <f>SUM(F68:F70)</f>
        <v>0</v>
      </c>
      <c r="G67" s="71">
        <f>SUM(G68:G70)</f>
        <v>0</v>
      </c>
      <c r="H67" s="71">
        <f>SUM(H68:H70)</f>
        <v>0</v>
      </c>
      <c r="I67" s="71">
        <f>SUM(I68:I70)</f>
        <v>0</v>
      </c>
    </row>
    <row r="68" spans="1:9" ht="15" customHeight="1">
      <c r="A68" s="75"/>
      <c r="B68" s="68"/>
      <c r="C68" s="68"/>
      <c r="D68" s="68"/>
      <c r="E68" s="2" t="s">
        <v>199</v>
      </c>
      <c r="F68" s="68">
        <f>G68+H68+I68</f>
        <v>0</v>
      </c>
      <c r="G68" s="68">
        <v>0</v>
      </c>
      <c r="H68" s="68">
        <v>0</v>
      </c>
      <c r="I68" s="68">
        <v>0</v>
      </c>
    </row>
    <row r="69" spans="1:9" ht="15" customHeight="1">
      <c r="A69" s="75"/>
      <c r="B69" s="68"/>
      <c r="C69" s="68"/>
      <c r="D69" s="68"/>
      <c r="E69" s="2" t="s">
        <v>199</v>
      </c>
      <c r="F69" s="68">
        <f>G69+H69+I69</f>
        <v>0</v>
      </c>
      <c r="G69" s="68">
        <v>0</v>
      </c>
      <c r="H69" s="68">
        <v>0</v>
      </c>
      <c r="I69" s="68">
        <v>0</v>
      </c>
    </row>
    <row r="70" spans="1:9" ht="15" customHeight="1">
      <c r="A70" s="75"/>
      <c r="B70" s="68"/>
      <c r="C70" s="68"/>
      <c r="D70" s="68"/>
      <c r="E70" s="2" t="s">
        <v>199</v>
      </c>
      <c r="F70" s="68">
        <f>G70+H70+I70</f>
        <v>0</v>
      </c>
      <c r="G70" s="82">
        <v>0</v>
      </c>
      <c r="H70" s="82">
        <v>0</v>
      </c>
      <c r="I70" s="82">
        <v>0</v>
      </c>
    </row>
    <row r="71" spans="1:9" ht="15" customHeight="1">
      <c r="A71" s="81" t="s">
        <v>42</v>
      </c>
      <c r="B71" s="71"/>
      <c r="C71" s="71">
        <v>18048</v>
      </c>
      <c r="D71" s="71"/>
      <c r="E71" s="11" t="s">
        <v>150</v>
      </c>
      <c r="F71" s="71">
        <f>SUM(F72:F74)</f>
        <v>0</v>
      </c>
      <c r="G71" s="71">
        <f>SUM(G72:G74)</f>
        <v>0</v>
      </c>
      <c r="H71" s="71">
        <f>SUM(H72:H74)</f>
        <v>0</v>
      </c>
      <c r="I71" s="71">
        <f>SUM(I72:I74)</f>
        <v>0</v>
      </c>
    </row>
    <row r="72" spans="1:9" ht="15" customHeight="1">
      <c r="A72" s="75"/>
      <c r="B72" s="68"/>
      <c r="C72" s="68"/>
      <c r="D72" s="68"/>
      <c r="E72" s="2" t="s">
        <v>199</v>
      </c>
      <c r="F72" s="68">
        <f>G72+H72+I72</f>
        <v>0</v>
      </c>
      <c r="G72" s="68">
        <v>0</v>
      </c>
      <c r="H72" s="68">
        <v>0</v>
      </c>
      <c r="I72" s="68">
        <v>0</v>
      </c>
    </row>
    <row r="73" spans="1:9" ht="15" customHeight="1">
      <c r="A73" s="75"/>
      <c r="B73" s="68"/>
      <c r="C73" s="68"/>
      <c r="D73" s="68"/>
      <c r="E73" s="2" t="s">
        <v>199</v>
      </c>
      <c r="F73" s="68">
        <f>G73+H73+I73</f>
        <v>0</v>
      </c>
      <c r="G73" s="68">
        <v>0</v>
      </c>
      <c r="H73" s="68">
        <v>0</v>
      </c>
      <c r="I73" s="68">
        <v>0</v>
      </c>
    </row>
    <row r="74" spans="1:9" ht="15" customHeight="1">
      <c r="A74" s="75"/>
      <c r="B74" s="68"/>
      <c r="C74" s="68"/>
      <c r="D74" s="68"/>
      <c r="E74" s="2" t="s">
        <v>199</v>
      </c>
      <c r="F74" s="68">
        <f>G74+H74+I74</f>
        <v>0</v>
      </c>
      <c r="G74" s="82">
        <v>0</v>
      </c>
      <c r="H74" s="82">
        <v>0</v>
      </c>
      <c r="I74" s="82">
        <v>0</v>
      </c>
    </row>
    <row r="75" spans="1:9" ht="15" customHeight="1">
      <c r="A75" s="81" t="s">
        <v>43</v>
      </c>
      <c r="B75" s="71"/>
      <c r="C75" s="71">
        <v>18088</v>
      </c>
      <c r="D75" s="71"/>
      <c r="E75" s="11" t="s">
        <v>151</v>
      </c>
      <c r="F75" s="71">
        <f>SUM(F76:F78)</f>
        <v>0</v>
      </c>
      <c r="G75" s="71">
        <f>SUM(G76:G78)</f>
        <v>0</v>
      </c>
      <c r="H75" s="71">
        <f>SUM(H76:H78)</f>
        <v>0</v>
      </c>
      <c r="I75" s="71">
        <f>SUM(I76:I78)</f>
        <v>0</v>
      </c>
    </row>
    <row r="76" spans="1:9" ht="15" customHeight="1">
      <c r="A76" s="75"/>
      <c r="B76" s="68"/>
      <c r="C76" s="68"/>
      <c r="D76" s="68"/>
      <c r="E76" s="2" t="s">
        <v>199</v>
      </c>
      <c r="F76" s="68">
        <f>G76+H76+I76</f>
        <v>0</v>
      </c>
      <c r="G76" s="68">
        <v>0</v>
      </c>
      <c r="H76" s="68">
        <v>0</v>
      </c>
      <c r="I76" s="68">
        <v>0</v>
      </c>
    </row>
    <row r="77" spans="1:9" ht="15" customHeight="1">
      <c r="A77" s="75"/>
      <c r="B77" s="68"/>
      <c r="C77" s="68"/>
      <c r="D77" s="68"/>
      <c r="E77" s="2" t="s">
        <v>199</v>
      </c>
      <c r="F77" s="68">
        <f>G77+H77+I77</f>
        <v>0</v>
      </c>
      <c r="G77" s="68">
        <v>0</v>
      </c>
      <c r="H77" s="68">
        <v>0</v>
      </c>
      <c r="I77" s="68">
        <v>0</v>
      </c>
    </row>
    <row r="78" spans="1:9" ht="15" customHeight="1">
      <c r="A78" s="75"/>
      <c r="B78" s="68"/>
      <c r="C78" s="68"/>
      <c r="D78" s="68"/>
      <c r="E78" s="2" t="s">
        <v>199</v>
      </c>
      <c r="F78" s="68">
        <f>G78+H78+I78</f>
        <v>0</v>
      </c>
      <c r="G78" s="82">
        <v>0</v>
      </c>
      <c r="H78" s="82">
        <v>0</v>
      </c>
      <c r="I78" s="82">
        <v>0</v>
      </c>
    </row>
    <row r="79" spans="1:9" ht="15" customHeight="1">
      <c r="A79" s="81" t="s">
        <v>44</v>
      </c>
      <c r="B79" s="71"/>
      <c r="C79" s="71">
        <v>18128</v>
      </c>
      <c r="D79" s="71"/>
      <c r="E79" s="11" t="s">
        <v>152</v>
      </c>
      <c r="F79" s="71">
        <f>SUM(F80:F82)</f>
        <v>0</v>
      </c>
      <c r="G79" s="71">
        <f>SUM(G80:G82)</f>
        <v>0</v>
      </c>
      <c r="H79" s="71">
        <f>SUM(H80:H82)</f>
        <v>0</v>
      </c>
      <c r="I79" s="71">
        <f>SUM(I80:I82)</f>
        <v>0</v>
      </c>
    </row>
    <row r="80" spans="1:9" ht="15" customHeight="1">
      <c r="A80" s="75"/>
      <c r="B80" s="68"/>
      <c r="C80" s="68"/>
      <c r="D80" s="68"/>
      <c r="E80" s="2" t="s">
        <v>199</v>
      </c>
      <c r="F80" s="68">
        <f>G80+H80+I80</f>
        <v>0</v>
      </c>
      <c r="G80" s="68">
        <v>0</v>
      </c>
      <c r="H80" s="68">
        <v>0</v>
      </c>
      <c r="I80" s="68">
        <v>0</v>
      </c>
    </row>
    <row r="81" spans="1:9" ht="15" customHeight="1">
      <c r="A81" s="75"/>
      <c r="B81" s="68"/>
      <c r="C81" s="68"/>
      <c r="D81" s="68"/>
      <c r="E81" s="2" t="s">
        <v>199</v>
      </c>
      <c r="F81" s="68">
        <f>G81+H81+I81</f>
        <v>0</v>
      </c>
      <c r="G81" s="68">
        <v>0</v>
      </c>
      <c r="H81" s="68">
        <v>0</v>
      </c>
      <c r="I81" s="68">
        <v>0</v>
      </c>
    </row>
    <row r="82" spans="1:9" ht="15" customHeight="1">
      <c r="A82" s="75"/>
      <c r="B82" s="68"/>
      <c r="C82" s="68"/>
      <c r="D82" s="68"/>
      <c r="E82" s="2" t="s">
        <v>199</v>
      </c>
      <c r="F82" s="68">
        <f>G82+H82+I82</f>
        <v>0</v>
      </c>
      <c r="G82" s="82">
        <v>0</v>
      </c>
      <c r="H82" s="82">
        <v>0</v>
      </c>
      <c r="I82" s="82">
        <v>0</v>
      </c>
    </row>
    <row r="83" spans="1:9" ht="15" customHeight="1">
      <c r="A83" s="81" t="s">
        <v>45</v>
      </c>
      <c r="B83" s="71"/>
      <c r="C83" s="71">
        <v>18168</v>
      </c>
      <c r="D83" s="71"/>
      <c r="E83" s="11" t="s">
        <v>153</v>
      </c>
      <c r="F83" s="71">
        <f>SUM(F84:F86)</f>
        <v>0</v>
      </c>
      <c r="G83" s="71">
        <f>SUM(G84:G86)</f>
        <v>0</v>
      </c>
      <c r="H83" s="71">
        <f>SUM(H84:H86)</f>
        <v>0</v>
      </c>
      <c r="I83" s="71">
        <f>SUM(I84:I86)</f>
        <v>0</v>
      </c>
    </row>
    <row r="84" spans="1:9" ht="15" customHeight="1">
      <c r="A84" s="75"/>
      <c r="B84" s="68"/>
      <c r="C84" s="68"/>
      <c r="D84" s="68"/>
      <c r="E84" s="2" t="s">
        <v>199</v>
      </c>
      <c r="F84" s="68">
        <f>G84+H84+I84</f>
        <v>0</v>
      </c>
      <c r="G84" s="68">
        <v>0</v>
      </c>
      <c r="H84" s="68">
        <v>0</v>
      </c>
      <c r="I84" s="68">
        <v>0</v>
      </c>
    </row>
    <row r="85" spans="1:9" ht="15" customHeight="1">
      <c r="A85" s="75"/>
      <c r="B85" s="68"/>
      <c r="C85" s="68"/>
      <c r="D85" s="68"/>
      <c r="E85" s="2" t="s">
        <v>199</v>
      </c>
      <c r="F85" s="68">
        <f>G85+H85+I85</f>
        <v>0</v>
      </c>
      <c r="G85" s="68">
        <v>0</v>
      </c>
      <c r="H85" s="68">
        <v>0</v>
      </c>
      <c r="I85" s="68">
        <v>0</v>
      </c>
    </row>
    <row r="86" spans="1:9" ht="15" customHeight="1">
      <c r="A86" s="75"/>
      <c r="B86" s="68"/>
      <c r="C86" s="68"/>
      <c r="D86" s="68"/>
      <c r="E86" s="2" t="s">
        <v>199</v>
      </c>
      <c r="F86" s="68">
        <f>G86+H86+I86</f>
        <v>0</v>
      </c>
      <c r="G86" s="82">
        <v>0</v>
      </c>
      <c r="H86" s="82">
        <v>0</v>
      </c>
      <c r="I86" s="82">
        <v>0</v>
      </c>
    </row>
    <row r="87" spans="1:9" ht="15" customHeight="1">
      <c r="A87" s="81" t="s">
        <v>46</v>
      </c>
      <c r="B87" s="71"/>
      <c r="C87" s="71">
        <v>18240</v>
      </c>
      <c r="D87" s="71"/>
      <c r="E87" s="11" t="s">
        <v>154</v>
      </c>
      <c r="F87" s="71">
        <f>SUM(F88:F90)</f>
        <v>0</v>
      </c>
      <c r="G87" s="71">
        <f>SUM(G88:G90)</f>
        <v>0</v>
      </c>
      <c r="H87" s="71">
        <f>SUM(H88:H90)</f>
        <v>0</v>
      </c>
      <c r="I87" s="71">
        <f>SUM(I88:I90)</f>
        <v>0</v>
      </c>
    </row>
    <row r="88" spans="1:9" ht="15" customHeight="1">
      <c r="A88" s="75"/>
      <c r="B88" s="68"/>
      <c r="C88" s="68"/>
      <c r="D88" s="68"/>
      <c r="E88" s="2" t="s">
        <v>199</v>
      </c>
      <c r="F88" s="68">
        <f>G88+H88+I88</f>
        <v>0</v>
      </c>
      <c r="G88" s="68">
        <v>0</v>
      </c>
      <c r="H88" s="68">
        <v>0</v>
      </c>
      <c r="I88" s="68">
        <v>0</v>
      </c>
    </row>
    <row r="89" spans="1:9" ht="15" customHeight="1">
      <c r="A89" s="75"/>
      <c r="B89" s="68"/>
      <c r="C89" s="68"/>
      <c r="D89" s="68"/>
      <c r="E89" s="2" t="s">
        <v>199</v>
      </c>
      <c r="F89" s="68">
        <f>G89+H89+I89</f>
        <v>0</v>
      </c>
      <c r="G89" s="68">
        <v>0</v>
      </c>
      <c r="H89" s="68">
        <v>0</v>
      </c>
      <c r="I89" s="68">
        <v>0</v>
      </c>
    </row>
    <row r="90" spans="1:9" ht="15" customHeight="1">
      <c r="A90" s="75"/>
      <c r="B90" s="68"/>
      <c r="C90" s="68"/>
      <c r="D90" s="68"/>
      <c r="E90" s="2" t="s">
        <v>199</v>
      </c>
      <c r="F90" s="68">
        <f>G90+H90+I90</f>
        <v>0</v>
      </c>
      <c r="G90" s="82">
        <v>0</v>
      </c>
      <c r="H90" s="82">
        <v>0</v>
      </c>
      <c r="I90" s="82">
        <v>0</v>
      </c>
    </row>
    <row r="91" spans="1:9" ht="15" customHeight="1">
      <c r="A91" s="81" t="s">
        <v>47</v>
      </c>
      <c r="B91" s="71"/>
      <c r="C91" s="71">
        <v>18452</v>
      </c>
      <c r="D91" s="71"/>
      <c r="E91" s="11" t="s">
        <v>155</v>
      </c>
      <c r="F91" s="71">
        <f>SUM(F92:F94)</f>
        <v>0</v>
      </c>
      <c r="G91" s="71">
        <f>SUM(G92:G94)</f>
        <v>0</v>
      </c>
      <c r="H91" s="71">
        <f>SUM(H92:H94)</f>
        <v>0</v>
      </c>
      <c r="I91" s="71">
        <f>SUM(I92:I94)</f>
        <v>0</v>
      </c>
    </row>
    <row r="92" spans="1:9" ht="15" customHeight="1">
      <c r="A92" s="75"/>
      <c r="B92" s="68"/>
      <c r="C92" s="68"/>
      <c r="D92" s="68"/>
      <c r="E92" s="2" t="s">
        <v>199</v>
      </c>
      <c r="F92" s="68">
        <f>G92+H92+I92</f>
        <v>0</v>
      </c>
      <c r="G92" s="68">
        <v>0</v>
      </c>
      <c r="H92" s="68">
        <v>0</v>
      </c>
      <c r="I92" s="68">
        <v>0</v>
      </c>
    </row>
    <row r="93" spans="1:9" ht="15" customHeight="1">
      <c r="A93" s="75"/>
      <c r="B93" s="68"/>
      <c r="C93" s="68"/>
      <c r="D93" s="68"/>
      <c r="E93" s="2" t="s">
        <v>199</v>
      </c>
      <c r="F93" s="68">
        <f>G93+H93+I93</f>
        <v>0</v>
      </c>
      <c r="G93" s="68">
        <v>0</v>
      </c>
      <c r="H93" s="68">
        <v>0</v>
      </c>
      <c r="I93" s="68">
        <v>0</v>
      </c>
    </row>
    <row r="94" spans="1:9" ht="15" customHeight="1">
      <c r="A94" s="75"/>
      <c r="B94" s="68"/>
      <c r="C94" s="68"/>
      <c r="D94" s="68"/>
      <c r="E94" s="2" t="s">
        <v>199</v>
      </c>
      <c r="F94" s="68">
        <f>G94+H94+I94</f>
        <v>0</v>
      </c>
      <c r="G94" s="82">
        <v>0</v>
      </c>
      <c r="H94" s="82">
        <v>0</v>
      </c>
      <c r="I94" s="82">
        <v>0</v>
      </c>
    </row>
    <row r="95" spans="1:9" ht="15" customHeight="1">
      <c r="A95" s="79">
        <v>1.8</v>
      </c>
      <c r="B95" s="80">
        <v>195</v>
      </c>
      <c r="C95" s="70">
        <v>19540</v>
      </c>
      <c r="D95" s="70"/>
      <c r="E95" s="39" t="s">
        <v>156</v>
      </c>
      <c r="F95" s="70">
        <f>SUM(F96:F98)</f>
        <v>0</v>
      </c>
      <c r="G95" s="70">
        <f>SUM(G96:G98)</f>
        <v>0</v>
      </c>
      <c r="H95" s="70">
        <f>SUM(H96:H98)</f>
        <v>0</v>
      </c>
      <c r="I95" s="70">
        <f>SUM(I96:I98)</f>
        <v>0</v>
      </c>
    </row>
    <row r="96" spans="1:9" ht="15" customHeight="1">
      <c r="A96" s="75"/>
      <c r="B96" s="68"/>
      <c r="C96" s="68"/>
      <c r="D96" s="68"/>
      <c r="E96" s="2" t="s">
        <v>199</v>
      </c>
      <c r="F96" s="68">
        <f>G96+H96+I96</f>
        <v>0</v>
      </c>
      <c r="G96" s="68">
        <v>0</v>
      </c>
      <c r="H96" s="68">
        <v>0</v>
      </c>
      <c r="I96" s="68">
        <v>0</v>
      </c>
    </row>
    <row r="97" spans="1:9" ht="15" customHeight="1">
      <c r="A97" s="75"/>
      <c r="B97" s="68"/>
      <c r="C97" s="68"/>
      <c r="D97" s="68"/>
      <c r="E97" s="2" t="s">
        <v>199</v>
      </c>
      <c r="F97" s="68">
        <f>G97+H97+I97</f>
        <v>0</v>
      </c>
      <c r="G97" s="68">
        <v>0</v>
      </c>
      <c r="H97" s="68">
        <v>0</v>
      </c>
      <c r="I97" s="68">
        <v>0</v>
      </c>
    </row>
    <row r="98" spans="1:9" ht="15" customHeight="1">
      <c r="A98" s="75"/>
      <c r="B98" s="68"/>
      <c r="C98" s="68"/>
      <c r="D98" s="68"/>
      <c r="E98" s="2" t="s">
        <v>199</v>
      </c>
      <c r="F98" s="68">
        <f>G98+H98+I98</f>
        <v>0</v>
      </c>
      <c r="G98" s="82">
        <v>0</v>
      </c>
      <c r="H98" s="82">
        <v>0</v>
      </c>
      <c r="I98" s="82">
        <v>0</v>
      </c>
    </row>
    <row r="99" spans="1:9" ht="15" customHeight="1">
      <c r="A99" s="79">
        <v>1.9</v>
      </c>
      <c r="B99" s="80">
        <v>470</v>
      </c>
      <c r="C99" s="70"/>
      <c r="D99" s="70"/>
      <c r="E99" s="39" t="s">
        <v>157</v>
      </c>
      <c r="F99" s="70">
        <f>F100+F104+F108</f>
        <v>0</v>
      </c>
      <c r="G99" s="70">
        <f>G100+G104+G108</f>
        <v>0</v>
      </c>
      <c r="H99" s="70">
        <f>H100+H104+H108</f>
        <v>0</v>
      </c>
      <c r="I99" s="70">
        <f>I100+I104+I108</f>
        <v>0</v>
      </c>
    </row>
    <row r="100" spans="1:9" ht="15" customHeight="1">
      <c r="A100" s="81" t="s">
        <v>48</v>
      </c>
      <c r="B100" s="71"/>
      <c r="C100" s="71">
        <v>47008</v>
      </c>
      <c r="D100" s="71"/>
      <c r="E100" s="11" t="s">
        <v>200</v>
      </c>
      <c r="F100" s="71">
        <f>SUM(F101:F103)</f>
        <v>0</v>
      </c>
      <c r="G100" s="71">
        <f>SUM(G101:G103)</f>
        <v>0</v>
      </c>
      <c r="H100" s="71">
        <f>SUM(H101:H103)</f>
        <v>0</v>
      </c>
      <c r="I100" s="71">
        <f>SUM(I101:I103)</f>
        <v>0</v>
      </c>
    </row>
    <row r="101" spans="1:9" ht="15" customHeight="1">
      <c r="A101" s="75"/>
      <c r="B101" s="68"/>
      <c r="C101" s="68"/>
      <c r="D101" s="68"/>
      <c r="E101" s="2" t="s">
        <v>199</v>
      </c>
      <c r="F101" s="68">
        <f>G101+H101+I101</f>
        <v>0</v>
      </c>
      <c r="G101" s="68">
        <v>0</v>
      </c>
      <c r="H101" s="68">
        <v>0</v>
      </c>
      <c r="I101" s="68">
        <v>0</v>
      </c>
    </row>
    <row r="102" spans="1:9" ht="15" customHeight="1">
      <c r="A102" s="75"/>
      <c r="B102" s="68"/>
      <c r="C102" s="68"/>
      <c r="D102" s="68"/>
      <c r="E102" s="2" t="s">
        <v>199</v>
      </c>
      <c r="F102" s="68">
        <f>G102+H102+I102</f>
        <v>0</v>
      </c>
      <c r="G102" s="68">
        <v>0</v>
      </c>
      <c r="H102" s="68">
        <v>0</v>
      </c>
      <c r="I102" s="68">
        <v>0</v>
      </c>
    </row>
    <row r="103" spans="1:9" ht="15" customHeight="1">
      <c r="A103" s="75"/>
      <c r="B103" s="68"/>
      <c r="C103" s="68"/>
      <c r="D103" s="68"/>
      <c r="E103" s="2" t="s">
        <v>199</v>
      </c>
      <c r="F103" s="68">
        <f>G103+H103+I103</f>
        <v>0</v>
      </c>
      <c r="G103" s="82">
        <v>0</v>
      </c>
      <c r="H103" s="82">
        <v>0</v>
      </c>
      <c r="I103" s="82">
        <v>0</v>
      </c>
    </row>
    <row r="104" spans="1:9" ht="15" customHeight="1">
      <c r="A104" s="81" t="s">
        <v>49</v>
      </c>
      <c r="B104" s="71"/>
      <c r="C104" s="71">
        <v>47048</v>
      </c>
      <c r="D104" s="71"/>
      <c r="E104" s="11" t="s">
        <v>158</v>
      </c>
      <c r="F104" s="71">
        <f>SUM(F105:F107)</f>
        <v>0</v>
      </c>
      <c r="G104" s="71">
        <f>SUM(G105:G107)</f>
        <v>0</v>
      </c>
      <c r="H104" s="71">
        <f>SUM(H105:H107)</f>
        <v>0</v>
      </c>
      <c r="I104" s="71">
        <f>SUM(I105:I107)</f>
        <v>0</v>
      </c>
    </row>
    <row r="105" spans="1:9" ht="15" customHeight="1">
      <c r="A105" s="75"/>
      <c r="B105" s="68"/>
      <c r="C105" s="68"/>
      <c r="D105" s="68"/>
      <c r="E105" s="2" t="s">
        <v>199</v>
      </c>
      <c r="F105" s="68">
        <f>G105+H105+I105</f>
        <v>0</v>
      </c>
      <c r="G105" s="68">
        <v>0</v>
      </c>
      <c r="H105" s="68">
        <v>0</v>
      </c>
      <c r="I105" s="68">
        <v>0</v>
      </c>
    </row>
    <row r="106" spans="1:9" ht="15" customHeight="1">
      <c r="A106" s="75"/>
      <c r="B106" s="68"/>
      <c r="C106" s="68"/>
      <c r="D106" s="68"/>
      <c r="E106" s="2" t="s">
        <v>199</v>
      </c>
      <c r="F106" s="68">
        <f>G106+H106+I106</f>
        <v>0</v>
      </c>
      <c r="G106" s="68">
        <v>0</v>
      </c>
      <c r="H106" s="68">
        <v>0</v>
      </c>
      <c r="I106" s="68">
        <v>0</v>
      </c>
    </row>
    <row r="107" spans="1:9" ht="15" customHeight="1">
      <c r="A107" s="75"/>
      <c r="B107" s="68"/>
      <c r="C107" s="68"/>
      <c r="D107" s="68"/>
      <c r="E107" s="2" t="s">
        <v>199</v>
      </c>
      <c r="F107" s="68">
        <f>G107+H107+I107</f>
        <v>0</v>
      </c>
      <c r="G107" s="82">
        <v>0</v>
      </c>
      <c r="H107" s="82">
        <v>0</v>
      </c>
      <c r="I107" s="82">
        <v>0</v>
      </c>
    </row>
    <row r="108" spans="1:9" ht="15" customHeight="1">
      <c r="A108" s="81" t="s">
        <v>50</v>
      </c>
      <c r="B108" s="71"/>
      <c r="C108" s="71">
        <v>47088</v>
      </c>
      <c r="D108" s="71"/>
      <c r="E108" s="11" t="s">
        <v>159</v>
      </c>
      <c r="F108" s="71">
        <f>SUM(F109:F111)</f>
        <v>0</v>
      </c>
      <c r="G108" s="71">
        <f>SUM(G109:G111)</f>
        <v>0</v>
      </c>
      <c r="H108" s="71">
        <f>SUM(H109:H111)</f>
        <v>0</v>
      </c>
      <c r="I108" s="71">
        <f>SUM(I109:I111)</f>
        <v>0</v>
      </c>
    </row>
    <row r="109" spans="1:9" ht="15" customHeight="1">
      <c r="A109" s="75"/>
      <c r="B109" s="68"/>
      <c r="C109" s="68"/>
      <c r="D109" s="68"/>
      <c r="E109" s="2" t="s">
        <v>199</v>
      </c>
      <c r="F109" s="68">
        <f>G109+H109+I109</f>
        <v>0</v>
      </c>
      <c r="G109" s="68">
        <v>0</v>
      </c>
      <c r="H109" s="68">
        <v>0</v>
      </c>
      <c r="I109" s="68">
        <v>0</v>
      </c>
    </row>
    <row r="110" spans="1:9" ht="15" customHeight="1">
      <c r="A110" s="75"/>
      <c r="B110" s="68"/>
      <c r="C110" s="68"/>
      <c r="D110" s="68"/>
      <c r="E110" s="2" t="s">
        <v>199</v>
      </c>
      <c r="F110" s="68">
        <f>G110+H110+I110</f>
        <v>0</v>
      </c>
      <c r="G110" s="68">
        <v>0</v>
      </c>
      <c r="H110" s="68">
        <v>0</v>
      </c>
      <c r="I110" s="68">
        <v>0</v>
      </c>
    </row>
    <row r="111" spans="1:9" ht="15" customHeight="1">
      <c r="A111" s="75"/>
      <c r="B111" s="68"/>
      <c r="C111" s="68"/>
      <c r="D111" s="68"/>
      <c r="E111" s="2" t="s">
        <v>199</v>
      </c>
      <c r="F111" s="68">
        <f>G111+H111+I111</f>
        <v>0</v>
      </c>
      <c r="G111" s="82">
        <v>0</v>
      </c>
      <c r="H111" s="82">
        <v>0</v>
      </c>
      <c r="I111" s="82">
        <v>0</v>
      </c>
    </row>
    <row r="112" spans="1:9" ht="15" customHeight="1">
      <c r="A112" s="83" t="s">
        <v>22</v>
      </c>
      <c r="B112" s="80">
        <v>480</v>
      </c>
      <c r="C112" s="70"/>
      <c r="D112" s="70"/>
      <c r="E112" s="39" t="s">
        <v>160</v>
      </c>
      <c r="F112" s="70">
        <f>F113+F117+F121</f>
        <v>0</v>
      </c>
      <c r="G112" s="70">
        <f>G113+G117+G121</f>
        <v>0</v>
      </c>
      <c r="H112" s="70">
        <f>H113+H117+H121</f>
        <v>0</v>
      </c>
      <c r="I112" s="70">
        <f>I113+I117+I121</f>
        <v>0</v>
      </c>
    </row>
    <row r="113" spans="1:9" ht="15" customHeight="1">
      <c r="A113" s="81" t="s">
        <v>51</v>
      </c>
      <c r="B113" s="71"/>
      <c r="C113" s="71">
        <v>48008</v>
      </c>
      <c r="D113" s="71"/>
      <c r="E113" s="11" t="s">
        <v>161</v>
      </c>
      <c r="F113" s="71">
        <f>SUM(F114:F116)</f>
        <v>0</v>
      </c>
      <c r="G113" s="71">
        <f>SUM(G114:G116)</f>
        <v>0</v>
      </c>
      <c r="H113" s="71">
        <f>SUM(H114:H116)</f>
        <v>0</v>
      </c>
      <c r="I113" s="71">
        <f>SUM(I114:I116)</f>
        <v>0</v>
      </c>
    </row>
    <row r="114" spans="1:9" ht="15" customHeight="1">
      <c r="A114" s="75"/>
      <c r="B114" s="68"/>
      <c r="C114" s="68"/>
      <c r="D114" s="68"/>
      <c r="E114" s="2" t="s">
        <v>199</v>
      </c>
      <c r="F114" s="68">
        <f>G114+H114+I114</f>
        <v>0</v>
      </c>
      <c r="G114" s="68">
        <v>0</v>
      </c>
      <c r="H114" s="68">
        <v>0</v>
      </c>
      <c r="I114" s="68">
        <v>0</v>
      </c>
    </row>
    <row r="115" spans="1:9" ht="15" customHeight="1">
      <c r="A115" s="75"/>
      <c r="B115" s="68"/>
      <c r="C115" s="68"/>
      <c r="D115" s="68"/>
      <c r="E115" s="2" t="s">
        <v>199</v>
      </c>
      <c r="F115" s="68">
        <f>G115+H115+I115</f>
        <v>0</v>
      </c>
      <c r="G115" s="68">
        <v>0</v>
      </c>
      <c r="H115" s="68">
        <v>0</v>
      </c>
      <c r="I115" s="68">
        <v>0</v>
      </c>
    </row>
    <row r="116" spans="1:9" ht="15" customHeight="1">
      <c r="A116" s="75"/>
      <c r="B116" s="68"/>
      <c r="C116" s="68"/>
      <c r="D116" s="68"/>
      <c r="E116" s="2" t="s">
        <v>199</v>
      </c>
      <c r="F116" s="68">
        <f>G116+H116+I116</f>
        <v>0</v>
      </c>
      <c r="G116" s="82">
        <v>0</v>
      </c>
      <c r="H116" s="82">
        <v>0</v>
      </c>
      <c r="I116" s="82">
        <v>0</v>
      </c>
    </row>
    <row r="117" spans="1:9" ht="15" customHeight="1">
      <c r="A117" s="81" t="s">
        <v>52</v>
      </c>
      <c r="B117" s="71"/>
      <c r="C117" s="71">
        <v>48048</v>
      </c>
      <c r="D117" s="71"/>
      <c r="E117" s="11" t="s">
        <v>162</v>
      </c>
      <c r="F117" s="71">
        <f>SUM(F118:F120)</f>
        <v>0</v>
      </c>
      <c r="G117" s="71">
        <f>SUM(G118:G120)</f>
        <v>0</v>
      </c>
      <c r="H117" s="71">
        <f>SUM(H118:H120)</f>
        <v>0</v>
      </c>
      <c r="I117" s="71">
        <f>SUM(I118:I120)</f>
        <v>0</v>
      </c>
    </row>
    <row r="118" spans="1:9" ht="15" customHeight="1">
      <c r="A118" s="75"/>
      <c r="B118" s="68"/>
      <c r="C118" s="68"/>
      <c r="D118" s="68"/>
      <c r="E118" s="2" t="s">
        <v>199</v>
      </c>
      <c r="F118" s="68">
        <f>G118+H118+I118</f>
        <v>0</v>
      </c>
      <c r="G118" s="68">
        <v>0</v>
      </c>
      <c r="H118" s="68">
        <v>0</v>
      </c>
      <c r="I118" s="68">
        <v>0</v>
      </c>
    </row>
    <row r="119" spans="1:9" ht="15" customHeight="1">
      <c r="A119" s="75"/>
      <c r="B119" s="68"/>
      <c r="C119" s="68"/>
      <c r="D119" s="68"/>
      <c r="E119" s="2" t="s">
        <v>199</v>
      </c>
      <c r="F119" s="68">
        <f>G119+H119+I119</f>
        <v>0</v>
      </c>
      <c r="G119" s="68">
        <v>0</v>
      </c>
      <c r="H119" s="68">
        <v>0</v>
      </c>
      <c r="I119" s="68">
        <v>0</v>
      </c>
    </row>
    <row r="120" spans="1:9" ht="15" customHeight="1">
      <c r="A120" s="75"/>
      <c r="B120" s="68"/>
      <c r="C120" s="68"/>
      <c r="D120" s="68"/>
      <c r="E120" s="2" t="s">
        <v>199</v>
      </c>
      <c r="F120" s="68">
        <f>G120+H120+I120</f>
        <v>0</v>
      </c>
      <c r="G120" s="82">
        <v>0</v>
      </c>
      <c r="H120" s="82">
        <v>0</v>
      </c>
      <c r="I120" s="82">
        <v>0</v>
      </c>
    </row>
    <row r="121" spans="1:9" ht="15" customHeight="1">
      <c r="A121" s="81" t="s">
        <v>53</v>
      </c>
      <c r="B121" s="71"/>
      <c r="C121" s="71">
        <v>48088</v>
      </c>
      <c r="D121" s="71"/>
      <c r="E121" s="11" t="s">
        <v>163</v>
      </c>
      <c r="F121" s="71">
        <f>SUM(F122:F124)</f>
        <v>0</v>
      </c>
      <c r="G121" s="71">
        <f>SUM(G122:G124)</f>
        <v>0</v>
      </c>
      <c r="H121" s="71">
        <f>SUM(H122:H124)</f>
        <v>0</v>
      </c>
      <c r="I121" s="71">
        <f>SUM(I122:I124)</f>
        <v>0</v>
      </c>
    </row>
    <row r="122" spans="1:9" ht="15" customHeight="1">
      <c r="A122" s="75"/>
      <c r="B122" s="68"/>
      <c r="C122" s="68"/>
      <c r="D122" s="68"/>
      <c r="E122" s="2" t="s">
        <v>199</v>
      </c>
      <c r="F122" s="68">
        <f>G122+H122+I122</f>
        <v>0</v>
      </c>
      <c r="G122" s="68">
        <v>0</v>
      </c>
      <c r="H122" s="68">
        <v>0</v>
      </c>
      <c r="I122" s="68">
        <v>0</v>
      </c>
    </row>
    <row r="123" spans="1:9" ht="15" customHeight="1">
      <c r="A123" s="75"/>
      <c r="B123" s="68"/>
      <c r="C123" s="68"/>
      <c r="D123" s="68"/>
      <c r="E123" s="2" t="s">
        <v>199</v>
      </c>
      <c r="F123" s="68">
        <f>G123+H123+I123</f>
        <v>0</v>
      </c>
      <c r="G123" s="68">
        <v>0</v>
      </c>
      <c r="H123" s="68">
        <v>0</v>
      </c>
      <c r="I123" s="68">
        <v>0</v>
      </c>
    </row>
    <row r="124" spans="1:9" ht="15" customHeight="1">
      <c r="A124" s="75"/>
      <c r="B124" s="68"/>
      <c r="C124" s="68"/>
      <c r="D124" s="68"/>
      <c r="E124" s="2" t="s">
        <v>199</v>
      </c>
      <c r="F124" s="68">
        <f>G124+H124+I124</f>
        <v>0</v>
      </c>
      <c r="G124" s="82">
        <v>0</v>
      </c>
      <c r="H124" s="82">
        <v>0</v>
      </c>
      <c r="I124" s="82">
        <v>0</v>
      </c>
    </row>
    <row r="125" spans="1:9" ht="15" customHeight="1">
      <c r="A125" s="79">
        <v>1.11</v>
      </c>
      <c r="B125" s="80">
        <v>650</v>
      </c>
      <c r="C125" s="70"/>
      <c r="D125" s="70"/>
      <c r="E125" s="39" t="s">
        <v>164</v>
      </c>
      <c r="F125" s="70">
        <f>F126+F130+F134</f>
        <v>0</v>
      </c>
      <c r="G125" s="70">
        <f>G126+G130+G134</f>
        <v>0</v>
      </c>
      <c r="H125" s="70">
        <f>H126+H130+H134</f>
        <v>0</v>
      </c>
      <c r="I125" s="70">
        <f>I126+I130+I134</f>
        <v>0</v>
      </c>
    </row>
    <row r="126" spans="1:9" ht="15" customHeight="1">
      <c r="A126" s="81" t="s">
        <v>54</v>
      </c>
      <c r="B126" s="71"/>
      <c r="C126" s="71">
        <v>65040</v>
      </c>
      <c r="D126" s="71"/>
      <c r="E126" s="11" t="s">
        <v>165</v>
      </c>
      <c r="F126" s="71">
        <f>SUM(F127:F129)</f>
        <v>0</v>
      </c>
      <c r="G126" s="71">
        <f>SUM(G127:G129)</f>
        <v>0</v>
      </c>
      <c r="H126" s="71">
        <f>SUM(H127:H129)</f>
        <v>0</v>
      </c>
      <c r="I126" s="71">
        <f>SUM(I127:I129)</f>
        <v>0</v>
      </c>
    </row>
    <row r="127" spans="1:9" ht="15" customHeight="1">
      <c r="A127" s="75"/>
      <c r="B127" s="68"/>
      <c r="C127" s="68"/>
      <c r="D127" s="68"/>
      <c r="E127" s="2" t="s">
        <v>199</v>
      </c>
      <c r="F127" s="68">
        <f>G127+H127+I127</f>
        <v>0</v>
      </c>
      <c r="G127" s="68">
        <v>0</v>
      </c>
      <c r="H127" s="68">
        <v>0</v>
      </c>
      <c r="I127" s="68">
        <v>0</v>
      </c>
    </row>
    <row r="128" spans="1:9" ht="15" customHeight="1">
      <c r="A128" s="75"/>
      <c r="B128" s="68"/>
      <c r="C128" s="68"/>
      <c r="D128" s="68"/>
      <c r="E128" s="2" t="s">
        <v>199</v>
      </c>
      <c r="F128" s="68">
        <f>G128+H128+I128</f>
        <v>0</v>
      </c>
      <c r="G128" s="68">
        <v>0</v>
      </c>
      <c r="H128" s="68">
        <v>0</v>
      </c>
      <c r="I128" s="68">
        <v>0</v>
      </c>
    </row>
    <row r="129" spans="1:9" ht="15" customHeight="1">
      <c r="A129" s="75"/>
      <c r="B129" s="68"/>
      <c r="C129" s="68"/>
      <c r="D129" s="68"/>
      <c r="E129" s="2" t="s">
        <v>199</v>
      </c>
      <c r="F129" s="68">
        <f>G129+H129+I129</f>
        <v>0</v>
      </c>
      <c r="G129" s="82">
        <v>0</v>
      </c>
      <c r="H129" s="82">
        <v>0</v>
      </c>
      <c r="I129" s="82">
        <v>0</v>
      </c>
    </row>
    <row r="130" spans="1:9" ht="15" customHeight="1">
      <c r="A130" s="81" t="s">
        <v>55</v>
      </c>
      <c r="B130" s="71"/>
      <c r="C130" s="71">
        <v>65240</v>
      </c>
      <c r="D130" s="71"/>
      <c r="E130" s="11" t="s">
        <v>166</v>
      </c>
      <c r="F130" s="71">
        <f>SUM(F131:F133)</f>
        <v>0</v>
      </c>
      <c r="G130" s="71">
        <f>SUM(G131:G133)</f>
        <v>0</v>
      </c>
      <c r="H130" s="71">
        <f>SUM(H131:H133)</f>
        <v>0</v>
      </c>
      <c r="I130" s="71">
        <f>SUM(I131:I133)</f>
        <v>0</v>
      </c>
    </row>
    <row r="131" spans="1:9" ht="15" customHeight="1">
      <c r="A131" s="75"/>
      <c r="B131" s="68"/>
      <c r="C131" s="68"/>
      <c r="D131" s="68"/>
      <c r="E131" s="2" t="s">
        <v>199</v>
      </c>
      <c r="F131" s="68">
        <f>G131+H131+I131</f>
        <v>0</v>
      </c>
      <c r="G131" s="68">
        <v>0</v>
      </c>
      <c r="H131" s="68">
        <v>0</v>
      </c>
      <c r="I131" s="68">
        <v>0</v>
      </c>
    </row>
    <row r="132" spans="1:9" ht="15" customHeight="1">
      <c r="A132" s="75"/>
      <c r="B132" s="68"/>
      <c r="C132" s="68"/>
      <c r="D132" s="68"/>
      <c r="E132" s="2" t="s">
        <v>199</v>
      </c>
      <c r="F132" s="68">
        <f>G132+H132+I132</f>
        <v>0</v>
      </c>
      <c r="G132" s="68">
        <v>0</v>
      </c>
      <c r="H132" s="68">
        <v>0</v>
      </c>
      <c r="I132" s="68">
        <v>0</v>
      </c>
    </row>
    <row r="133" spans="1:9" ht="15" customHeight="1">
      <c r="A133" s="75"/>
      <c r="B133" s="68"/>
      <c r="C133" s="68"/>
      <c r="D133" s="68"/>
      <c r="E133" s="2" t="s">
        <v>199</v>
      </c>
      <c r="F133" s="68">
        <f>G133+H133+I133</f>
        <v>0</v>
      </c>
      <c r="G133" s="82">
        <v>0</v>
      </c>
      <c r="H133" s="82">
        <v>0</v>
      </c>
      <c r="I133" s="82">
        <v>0</v>
      </c>
    </row>
    <row r="134" spans="1:9" ht="15" customHeight="1">
      <c r="A134" s="81" t="s">
        <v>56</v>
      </c>
      <c r="B134" s="71"/>
      <c r="C134" s="71">
        <v>65440</v>
      </c>
      <c r="D134" s="71"/>
      <c r="E134" s="11" t="s">
        <v>252</v>
      </c>
      <c r="F134" s="71">
        <f>SUM(F135:F137)</f>
        <v>0</v>
      </c>
      <c r="G134" s="71">
        <f>SUM(G135:G137)</f>
        <v>0</v>
      </c>
      <c r="H134" s="71">
        <f>SUM(H135:H137)</f>
        <v>0</v>
      </c>
      <c r="I134" s="71">
        <f>SUM(I135:I137)</f>
        <v>0</v>
      </c>
    </row>
    <row r="135" spans="1:9" ht="15" customHeight="1">
      <c r="A135" s="75"/>
      <c r="B135" s="68"/>
      <c r="C135" s="68"/>
      <c r="D135" s="68"/>
      <c r="E135" s="2" t="s">
        <v>199</v>
      </c>
      <c r="F135" s="68">
        <f>G135+H135+I135</f>
        <v>0</v>
      </c>
      <c r="G135" s="68">
        <v>0</v>
      </c>
      <c r="H135" s="68">
        <v>0</v>
      </c>
      <c r="I135" s="68">
        <v>0</v>
      </c>
    </row>
    <row r="136" spans="1:9" ht="15" customHeight="1">
      <c r="A136" s="75"/>
      <c r="B136" s="68"/>
      <c r="C136" s="68"/>
      <c r="D136" s="68"/>
      <c r="E136" s="2" t="s">
        <v>199</v>
      </c>
      <c r="F136" s="68">
        <f>G136+H136+I136</f>
        <v>0</v>
      </c>
      <c r="G136" s="68">
        <v>0</v>
      </c>
      <c r="H136" s="68">
        <v>0</v>
      </c>
      <c r="I136" s="68">
        <v>0</v>
      </c>
    </row>
    <row r="137" spans="1:9" ht="15" customHeight="1">
      <c r="A137" s="75"/>
      <c r="B137" s="68"/>
      <c r="C137" s="68"/>
      <c r="D137" s="68"/>
      <c r="E137" s="2" t="s">
        <v>199</v>
      </c>
      <c r="F137" s="68">
        <f>G137+H137+I137</f>
        <v>0</v>
      </c>
      <c r="G137" s="82">
        <v>0</v>
      </c>
      <c r="H137" s="82">
        <v>0</v>
      </c>
      <c r="I137" s="82">
        <v>0</v>
      </c>
    </row>
    <row r="138" spans="1:9" ht="15" customHeight="1">
      <c r="A138" s="79">
        <v>1.14</v>
      </c>
      <c r="B138" s="80">
        <v>660</v>
      </c>
      <c r="C138" s="70"/>
      <c r="D138" s="70"/>
      <c r="E138" s="39" t="s">
        <v>167</v>
      </c>
      <c r="F138" s="70">
        <f>F139+F143</f>
        <v>0</v>
      </c>
      <c r="G138" s="70">
        <f>G139+G143</f>
        <v>0</v>
      </c>
      <c r="H138" s="70">
        <f>H139+H143</f>
        <v>0</v>
      </c>
      <c r="I138" s="70">
        <f>I139+I143</f>
        <v>0</v>
      </c>
    </row>
    <row r="139" spans="1:9" ht="15" customHeight="1">
      <c r="A139" s="81" t="s">
        <v>57</v>
      </c>
      <c r="B139" s="71"/>
      <c r="C139" s="71">
        <v>66345</v>
      </c>
      <c r="D139" s="71"/>
      <c r="E139" s="11" t="s">
        <v>168</v>
      </c>
      <c r="F139" s="71">
        <f>SUM(F140:F142)</f>
        <v>0</v>
      </c>
      <c r="G139" s="71">
        <f>SUM(G140:G142)</f>
        <v>0</v>
      </c>
      <c r="H139" s="71">
        <f>SUM(H140:H142)</f>
        <v>0</v>
      </c>
      <c r="I139" s="71">
        <f>SUM(I140:I142)</f>
        <v>0</v>
      </c>
    </row>
    <row r="140" spans="1:9" ht="15" customHeight="1">
      <c r="A140" s="75"/>
      <c r="B140" s="68"/>
      <c r="C140" s="68"/>
      <c r="D140" s="68"/>
      <c r="E140" s="2" t="s">
        <v>199</v>
      </c>
      <c r="F140" s="68">
        <f>G140+H140+I140</f>
        <v>0</v>
      </c>
      <c r="G140" s="68">
        <v>0</v>
      </c>
      <c r="H140" s="68">
        <v>0</v>
      </c>
      <c r="I140" s="68">
        <v>0</v>
      </c>
    </row>
    <row r="141" spans="1:9" ht="15" customHeight="1">
      <c r="A141" s="75"/>
      <c r="B141" s="68"/>
      <c r="C141" s="68"/>
      <c r="D141" s="68"/>
      <c r="E141" s="2" t="s">
        <v>199</v>
      </c>
      <c r="F141" s="68">
        <f>G141+H141+I141</f>
        <v>0</v>
      </c>
      <c r="G141" s="68">
        <v>0</v>
      </c>
      <c r="H141" s="68">
        <v>0</v>
      </c>
      <c r="I141" s="68">
        <v>0</v>
      </c>
    </row>
    <row r="142" spans="1:9" ht="15" customHeight="1">
      <c r="A142" s="75"/>
      <c r="B142" s="68"/>
      <c r="C142" s="68"/>
      <c r="D142" s="68"/>
      <c r="E142" s="2" t="s">
        <v>199</v>
      </c>
      <c r="F142" s="68">
        <f>G142+H142+I142</f>
        <v>0</v>
      </c>
      <c r="G142" s="82">
        <v>0</v>
      </c>
      <c r="H142" s="82">
        <v>0</v>
      </c>
      <c r="I142" s="82">
        <v>0</v>
      </c>
    </row>
    <row r="143" spans="1:9" ht="15" customHeight="1">
      <c r="A143" s="81" t="s">
        <v>58</v>
      </c>
      <c r="B143" s="71"/>
      <c r="C143" s="71">
        <v>66545</v>
      </c>
      <c r="D143" s="71"/>
      <c r="E143" s="11" t="s">
        <v>169</v>
      </c>
      <c r="F143" s="71">
        <f>SUM(F144:F146)</f>
        <v>0</v>
      </c>
      <c r="G143" s="71">
        <f>SUM(G144:G146)</f>
        <v>0</v>
      </c>
      <c r="H143" s="71">
        <f>SUM(H144:H146)</f>
        <v>0</v>
      </c>
      <c r="I143" s="71">
        <f>SUM(I144:I146)</f>
        <v>0</v>
      </c>
    </row>
    <row r="144" spans="1:9" ht="15" customHeight="1">
      <c r="A144" s="75"/>
      <c r="B144" s="68"/>
      <c r="C144" s="68"/>
      <c r="D144" s="68"/>
      <c r="E144" s="2" t="s">
        <v>199</v>
      </c>
      <c r="F144" s="68">
        <f>G144+H144+I144</f>
        <v>0</v>
      </c>
      <c r="G144" s="68">
        <v>0</v>
      </c>
      <c r="H144" s="68">
        <v>0</v>
      </c>
      <c r="I144" s="68">
        <v>0</v>
      </c>
    </row>
    <row r="145" spans="1:9" ht="15" customHeight="1">
      <c r="A145" s="75"/>
      <c r="B145" s="68"/>
      <c r="C145" s="68"/>
      <c r="D145" s="68"/>
      <c r="E145" s="2" t="s">
        <v>199</v>
      </c>
      <c r="F145" s="68">
        <f>G145+H145+I145</f>
        <v>0</v>
      </c>
      <c r="G145" s="68">
        <v>0</v>
      </c>
      <c r="H145" s="68">
        <v>0</v>
      </c>
      <c r="I145" s="68">
        <v>0</v>
      </c>
    </row>
    <row r="146" spans="1:9" ht="15" customHeight="1">
      <c r="A146" s="75"/>
      <c r="B146" s="68"/>
      <c r="C146" s="68"/>
      <c r="D146" s="68"/>
      <c r="E146" s="2" t="s">
        <v>199</v>
      </c>
      <c r="F146" s="68">
        <f>G146+H146+I146</f>
        <v>0</v>
      </c>
      <c r="G146" s="82">
        <v>0</v>
      </c>
      <c r="H146" s="82">
        <v>0</v>
      </c>
      <c r="I146" s="82">
        <v>0</v>
      </c>
    </row>
    <row r="147" spans="1:9" ht="15" customHeight="1">
      <c r="A147" s="79">
        <v>1.15</v>
      </c>
      <c r="B147" s="84">
        <v>730</v>
      </c>
      <c r="C147" s="70"/>
      <c r="D147" s="70"/>
      <c r="E147" s="39" t="s">
        <v>170</v>
      </c>
      <c r="F147" s="70">
        <f>F148+F152+F156+F160</f>
        <v>0</v>
      </c>
      <c r="G147" s="70">
        <f>G148+G152+G156+G160</f>
        <v>0</v>
      </c>
      <c r="H147" s="70">
        <f>H148+H152+H156+H160</f>
        <v>0</v>
      </c>
      <c r="I147" s="70">
        <f>I148+I152+I156+I160</f>
        <v>0</v>
      </c>
    </row>
    <row r="148" spans="1:9" ht="15" customHeight="1">
      <c r="A148" s="81" t="s">
        <v>59</v>
      </c>
      <c r="B148" s="71"/>
      <c r="C148" s="85">
        <v>73017</v>
      </c>
      <c r="D148" s="85"/>
      <c r="E148" s="41" t="s">
        <v>171</v>
      </c>
      <c r="F148" s="71">
        <f>SUM(F149:F151)</f>
        <v>0</v>
      </c>
      <c r="G148" s="71">
        <f>SUM(G149:G151)</f>
        <v>0</v>
      </c>
      <c r="H148" s="71">
        <f>SUM(H149:H151)</f>
        <v>0</v>
      </c>
      <c r="I148" s="71">
        <f>SUM(I149:I151)</f>
        <v>0</v>
      </c>
    </row>
    <row r="149" spans="1:9" ht="15" customHeight="1">
      <c r="A149" s="75"/>
      <c r="B149" s="68"/>
      <c r="C149" s="68"/>
      <c r="D149" s="68"/>
      <c r="E149" s="2" t="s">
        <v>199</v>
      </c>
      <c r="F149" s="68">
        <f>G149+H149+I149</f>
        <v>0</v>
      </c>
      <c r="G149" s="68">
        <v>0</v>
      </c>
      <c r="H149" s="68">
        <v>0</v>
      </c>
      <c r="I149" s="68">
        <v>0</v>
      </c>
    </row>
    <row r="150" spans="1:9" ht="15" customHeight="1">
      <c r="A150" s="75"/>
      <c r="B150" s="68"/>
      <c r="C150" s="68"/>
      <c r="D150" s="68"/>
      <c r="E150" s="2" t="s">
        <v>199</v>
      </c>
      <c r="F150" s="68">
        <f>G150+H150+I150</f>
        <v>0</v>
      </c>
      <c r="G150" s="68">
        <v>0</v>
      </c>
      <c r="H150" s="68">
        <v>0</v>
      </c>
      <c r="I150" s="68">
        <v>0</v>
      </c>
    </row>
    <row r="151" spans="1:9" ht="15" customHeight="1">
      <c r="A151" s="75"/>
      <c r="B151" s="68"/>
      <c r="C151" s="68"/>
      <c r="D151" s="68"/>
      <c r="E151" s="2" t="s">
        <v>199</v>
      </c>
      <c r="F151" s="68">
        <f>G151+H151+I151</f>
        <v>0</v>
      </c>
      <c r="G151" s="82">
        <v>0</v>
      </c>
      <c r="H151" s="82">
        <v>0</v>
      </c>
      <c r="I151" s="82">
        <v>0</v>
      </c>
    </row>
    <row r="152" spans="1:9" ht="15" customHeight="1">
      <c r="A152" s="81" t="s">
        <v>60</v>
      </c>
      <c r="B152" s="71"/>
      <c r="C152" s="85">
        <v>73500</v>
      </c>
      <c r="D152" s="85"/>
      <c r="E152" s="41" t="s">
        <v>172</v>
      </c>
      <c r="F152" s="71">
        <f>SUM(F153:F155)</f>
        <v>0</v>
      </c>
      <c r="G152" s="71">
        <f>SUM(G153:G155)</f>
        <v>0</v>
      </c>
      <c r="H152" s="71">
        <f>SUM(H153:H155)</f>
        <v>0</v>
      </c>
      <c r="I152" s="71">
        <f>SUM(I153:I155)</f>
        <v>0</v>
      </c>
    </row>
    <row r="153" spans="1:9" ht="15" customHeight="1">
      <c r="A153" s="75"/>
      <c r="B153" s="68"/>
      <c r="C153" s="68"/>
      <c r="D153" s="68"/>
      <c r="E153" s="2" t="s">
        <v>199</v>
      </c>
      <c r="F153" s="68">
        <f>G153+H153+I153</f>
        <v>0</v>
      </c>
      <c r="G153" s="68">
        <v>0</v>
      </c>
      <c r="H153" s="68">
        <v>0</v>
      </c>
      <c r="I153" s="68">
        <v>0</v>
      </c>
    </row>
    <row r="154" spans="1:9" ht="15" customHeight="1">
      <c r="A154" s="75"/>
      <c r="B154" s="68"/>
      <c r="C154" s="68"/>
      <c r="D154" s="68"/>
      <c r="E154" s="2" t="s">
        <v>199</v>
      </c>
      <c r="F154" s="68">
        <f>G154+H154+I154</f>
        <v>0</v>
      </c>
      <c r="G154" s="68">
        <v>0</v>
      </c>
      <c r="H154" s="68">
        <v>0</v>
      </c>
      <c r="I154" s="68">
        <v>0</v>
      </c>
    </row>
    <row r="155" spans="1:9" ht="15" customHeight="1">
      <c r="A155" s="75"/>
      <c r="B155" s="68"/>
      <c r="C155" s="68"/>
      <c r="D155" s="68"/>
      <c r="E155" s="2" t="s">
        <v>199</v>
      </c>
      <c r="F155" s="68">
        <f>G155+H155+I155</f>
        <v>0</v>
      </c>
      <c r="G155" s="82">
        <v>0</v>
      </c>
      <c r="H155" s="82">
        <v>0</v>
      </c>
      <c r="I155" s="82">
        <v>0</v>
      </c>
    </row>
    <row r="156" spans="1:9" ht="15" customHeight="1">
      <c r="A156" s="81" t="s">
        <v>61</v>
      </c>
      <c r="B156" s="71"/>
      <c r="C156" s="85">
        <v>75408</v>
      </c>
      <c r="D156" s="85"/>
      <c r="E156" s="37" t="s">
        <v>187</v>
      </c>
      <c r="F156" s="71">
        <f>SUM(F157:F159)</f>
        <v>0</v>
      </c>
      <c r="G156" s="71">
        <f>SUM(G157:G159)</f>
        <v>0</v>
      </c>
      <c r="H156" s="71">
        <f>SUM(H157:H159)</f>
        <v>0</v>
      </c>
      <c r="I156" s="71">
        <f>SUM(I157:I159)</f>
        <v>0</v>
      </c>
    </row>
    <row r="157" spans="1:9" ht="15" customHeight="1">
      <c r="A157" s="75"/>
      <c r="B157" s="68"/>
      <c r="C157" s="68"/>
      <c r="D157" s="68"/>
      <c r="E157" s="2" t="s">
        <v>199</v>
      </c>
      <c r="F157" s="68">
        <f>G157+H157+I157</f>
        <v>0</v>
      </c>
      <c r="G157" s="68">
        <v>0</v>
      </c>
      <c r="H157" s="68">
        <v>0</v>
      </c>
      <c r="I157" s="68">
        <v>0</v>
      </c>
    </row>
    <row r="158" spans="1:9" ht="15" customHeight="1">
      <c r="A158" s="75"/>
      <c r="B158" s="68"/>
      <c r="C158" s="68"/>
      <c r="D158" s="68"/>
      <c r="E158" s="2" t="s">
        <v>199</v>
      </c>
      <c r="F158" s="68">
        <f>G158+H158+I158</f>
        <v>0</v>
      </c>
      <c r="G158" s="68">
        <v>0</v>
      </c>
      <c r="H158" s="68">
        <v>0</v>
      </c>
      <c r="I158" s="68">
        <v>0</v>
      </c>
    </row>
    <row r="159" spans="1:9" ht="15" customHeight="1">
      <c r="A159" s="75"/>
      <c r="B159" s="68"/>
      <c r="C159" s="68"/>
      <c r="D159" s="68"/>
      <c r="E159" s="2" t="s">
        <v>199</v>
      </c>
      <c r="F159" s="68">
        <f>G159+H159+I159</f>
        <v>0</v>
      </c>
      <c r="G159" s="82">
        <v>0</v>
      </c>
      <c r="H159" s="82">
        <v>0</v>
      </c>
      <c r="I159" s="82">
        <v>0</v>
      </c>
    </row>
    <row r="160" spans="1:9" ht="15" customHeight="1">
      <c r="A160" s="81" t="s">
        <v>62</v>
      </c>
      <c r="B160" s="71"/>
      <c r="C160" s="85">
        <v>75535</v>
      </c>
      <c r="D160" s="85"/>
      <c r="E160" s="37" t="s">
        <v>173</v>
      </c>
      <c r="F160" s="71">
        <f>SUM(F161:F163)</f>
        <v>0</v>
      </c>
      <c r="G160" s="71">
        <f>SUM(G161:G163)</f>
        <v>0</v>
      </c>
      <c r="H160" s="71">
        <f>SUM(H161:H163)</f>
        <v>0</v>
      </c>
      <c r="I160" s="71">
        <f>SUM(I161:I163)</f>
        <v>0</v>
      </c>
    </row>
    <row r="161" spans="1:9" ht="15" customHeight="1">
      <c r="A161" s="75"/>
      <c r="B161" s="68"/>
      <c r="C161" s="68"/>
      <c r="D161" s="68"/>
      <c r="E161" s="2" t="s">
        <v>199</v>
      </c>
      <c r="F161" s="68">
        <f>G161+H161+I161</f>
        <v>0</v>
      </c>
      <c r="G161" s="68">
        <v>0</v>
      </c>
      <c r="H161" s="68">
        <v>0</v>
      </c>
      <c r="I161" s="68">
        <v>0</v>
      </c>
    </row>
    <row r="162" spans="1:9" ht="15" customHeight="1">
      <c r="A162" s="75"/>
      <c r="B162" s="68"/>
      <c r="C162" s="68"/>
      <c r="D162" s="68"/>
      <c r="E162" s="2" t="s">
        <v>199</v>
      </c>
      <c r="F162" s="68">
        <f>G162+H162+I162</f>
        <v>0</v>
      </c>
      <c r="G162" s="68">
        <v>0</v>
      </c>
      <c r="H162" s="68">
        <v>0</v>
      </c>
      <c r="I162" s="68">
        <v>0</v>
      </c>
    </row>
    <row r="163" spans="1:9" ht="15" customHeight="1">
      <c r="A163" s="75"/>
      <c r="B163" s="68"/>
      <c r="C163" s="68"/>
      <c r="D163" s="68"/>
      <c r="E163" s="2" t="s">
        <v>199</v>
      </c>
      <c r="F163" s="68">
        <f>G163+H163+I163</f>
        <v>0</v>
      </c>
      <c r="G163" s="82">
        <v>0</v>
      </c>
      <c r="H163" s="82">
        <v>0</v>
      </c>
      <c r="I163" s="82">
        <v>0</v>
      </c>
    </row>
    <row r="164" spans="1:9" ht="15" customHeight="1">
      <c r="A164" s="79">
        <v>1.16</v>
      </c>
      <c r="B164" s="86">
        <v>770</v>
      </c>
      <c r="C164" s="70">
        <v>77040</v>
      </c>
      <c r="D164" s="70"/>
      <c r="E164" s="39" t="s">
        <v>251</v>
      </c>
      <c r="F164" s="70">
        <f>SUM(F165:F167)</f>
        <v>0</v>
      </c>
      <c r="G164" s="70">
        <f>SUM(G165:G167)</f>
        <v>0</v>
      </c>
      <c r="H164" s="70">
        <f>SUM(H165:H167)</f>
        <v>0</v>
      </c>
      <c r="I164" s="70">
        <f>SUM(I165:I167)</f>
        <v>0</v>
      </c>
    </row>
    <row r="165" spans="1:9" ht="15" customHeight="1">
      <c r="A165" s="75"/>
      <c r="B165" s="68"/>
      <c r="C165" s="68"/>
      <c r="D165" s="68"/>
      <c r="E165" s="2" t="s">
        <v>199</v>
      </c>
      <c r="F165" s="68">
        <f>G165+H165+I165</f>
        <v>0</v>
      </c>
      <c r="G165" s="68">
        <v>0</v>
      </c>
      <c r="H165" s="68">
        <v>0</v>
      </c>
      <c r="I165" s="68">
        <v>0</v>
      </c>
    </row>
    <row r="166" spans="1:9" ht="15" customHeight="1">
      <c r="A166" s="75"/>
      <c r="B166" s="68"/>
      <c r="C166" s="68"/>
      <c r="D166" s="68"/>
      <c r="E166" s="2" t="s">
        <v>199</v>
      </c>
      <c r="F166" s="68">
        <f>G166+H166+I166</f>
        <v>0</v>
      </c>
      <c r="G166" s="68">
        <v>0</v>
      </c>
      <c r="H166" s="68">
        <v>0</v>
      </c>
      <c r="I166" s="68">
        <v>0</v>
      </c>
    </row>
    <row r="167" spans="1:9" ht="15" customHeight="1">
      <c r="A167" s="75"/>
      <c r="B167" s="68"/>
      <c r="C167" s="68"/>
      <c r="D167" s="68"/>
      <c r="E167" s="2" t="s">
        <v>199</v>
      </c>
      <c r="F167" s="68">
        <f>G167+H167+I167</f>
        <v>0</v>
      </c>
      <c r="G167" s="82">
        <v>0</v>
      </c>
      <c r="H167" s="82">
        <v>0</v>
      </c>
      <c r="I167" s="82">
        <v>0</v>
      </c>
    </row>
    <row r="168" spans="1:9" ht="15" customHeight="1">
      <c r="A168" s="79">
        <v>1.17</v>
      </c>
      <c r="B168" s="86">
        <v>850</v>
      </c>
      <c r="C168" s="70"/>
      <c r="D168" s="70"/>
      <c r="E168" s="39" t="s">
        <v>175</v>
      </c>
      <c r="F168" s="70">
        <f>F169+F173+F177</f>
        <v>0</v>
      </c>
      <c r="G168" s="70">
        <f>G169+G173+G177</f>
        <v>0</v>
      </c>
      <c r="H168" s="70">
        <f>H169+H173+H177</f>
        <v>0</v>
      </c>
      <c r="I168" s="70">
        <f>I169+I173+I177</f>
        <v>0</v>
      </c>
    </row>
    <row r="169" spans="1:9" ht="15" customHeight="1">
      <c r="A169" s="81" t="s">
        <v>63</v>
      </c>
      <c r="B169" s="71"/>
      <c r="C169" s="71">
        <v>85008</v>
      </c>
      <c r="D169" s="71"/>
      <c r="E169" s="11" t="s">
        <v>176</v>
      </c>
      <c r="F169" s="71">
        <f>SUM(F170:F172)</f>
        <v>0</v>
      </c>
      <c r="G169" s="71">
        <f>SUM(G170:G172)</f>
        <v>0</v>
      </c>
      <c r="H169" s="71">
        <f>SUM(H170:H172)</f>
        <v>0</v>
      </c>
      <c r="I169" s="71">
        <f>SUM(I170:I172)</f>
        <v>0</v>
      </c>
    </row>
    <row r="170" spans="1:9" ht="15" customHeight="1">
      <c r="A170" s="75"/>
      <c r="B170" s="68"/>
      <c r="C170" s="68"/>
      <c r="D170" s="68"/>
      <c r="E170" s="2" t="s">
        <v>199</v>
      </c>
      <c r="F170" s="68">
        <f>G170+H170+I170</f>
        <v>0</v>
      </c>
      <c r="G170" s="68">
        <v>0</v>
      </c>
      <c r="H170" s="68">
        <v>0</v>
      </c>
      <c r="I170" s="68">
        <v>0</v>
      </c>
    </row>
    <row r="171" spans="1:9" ht="15" customHeight="1">
      <c r="A171" s="75"/>
      <c r="B171" s="68"/>
      <c r="C171" s="68"/>
      <c r="D171" s="68"/>
      <c r="E171" s="2" t="s">
        <v>199</v>
      </c>
      <c r="F171" s="68">
        <f>G171+H171+I171</f>
        <v>0</v>
      </c>
      <c r="G171" s="68">
        <v>0</v>
      </c>
      <c r="H171" s="68">
        <v>0</v>
      </c>
      <c r="I171" s="68">
        <v>0</v>
      </c>
    </row>
    <row r="172" spans="1:9" ht="15" customHeight="1">
      <c r="A172" s="75"/>
      <c r="B172" s="68"/>
      <c r="C172" s="68"/>
      <c r="D172" s="68"/>
      <c r="E172" s="2" t="s">
        <v>199</v>
      </c>
      <c r="F172" s="68">
        <f>G172+H172+I172</f>
        <v>0</v>
      </c>
      <c r="G172" s="82">
        <v>0</v>
      </c>
      <c r="H172" s="82">
        <v>0</v>
      </c>
      <c r="I172" s="82">
        <v>0</v>
      </c>
    </row>
    <row r="173" spans="1:9" ht="15" customHeight="1">
      <c r="A173" s="81" t="s">
        <v>64</v>
      </c>
      <c r="B173" s="71"/>
      <c r="C173" s="71">
        <v>85048</v>
      </c>
      <c r="D173" s="71"/>
      <c r="E173" s="11" t="s">
        <v>177</v>
      </c>
      <c r="F173" s="71">
        <f>SUM(F174:F176)</f>
        <v>0</v>
      </c>
      <c r="G173" s="71">
        <f>SUM(G174:G176)</f>
        <v>0</v>
      </c>
      <c r="H173" s="71">
        <f>SUM(H174:H176)</f>
        <v>0</v>
      </c>
      <c r="I173" s="71">
        <f>SUM(I174:I176)</f>
        <v>0</v>
      </c>
    </row>
    <row r="174" spans="1:9" ht="15" customHeight="1">
      <c r="A174" s="75"/>
      <c r="B174" s="68"/>
      <c r="C174" s="68"/>
      <c r="D174" s="68"/>
      <c r="E174" s="2" t="s">
        <v>199</v>
      </c>
      <c r="F174" s="68">
        <f>G174+H174+I174</f>
        <v>0</v>
      </c>
      <c r="G174" s="68">
        <v>0</v>
      </c>
      <c r="H174" s="68">
        <v>0</v>
      </c>
      <c r="I174" s="68">
        <v>0</v>
      </c>
    </row>
    <row r="175" spans="1:9" ht="15" customHeight="1">
      <c r="A175" s="75"/>
      <c r="B175" s="68"/>
      <c r="C175" s="68"/>
      <c r="D175" s="68"/>
      <c r="E175" s="2" t="s">
        <v>199</v>
      </c>
      <c r="F175" s="68">
        <f>G175+H175+I175</f>
        <v>0</v>
      </c>
      <c r="G175" s="68">
        <v>0</v>
      </c>
      <c r="H175" s="68">
        <v>0</v>
      </c>
      <c r="I175" s="68">
        <v>0</v>
      </c>
    </row>
    <row r="176" spans="1:9" ht="15" customHeight="1">
      <c r="A176" s="75"/>
      <c r="B176" s="68"/>
      <c r="C176" s="68"/>
      <c r="D176" s="68"/>
      <c r="E176" s="2" t="s">
        <v>199</v>
      </c>
      <c r="F176" s="68">
        <f>G176+H176+I176</f>
        <v>0</v>
      </c>
      <c r="G176" s="82">
        <v>0</v>
      </c>
      <c r="H176" s="82">
        <v>0</v>
      </c>
      <c r="I176" s="82">
        <v>0</v>
      </c>
    </row>
    <row r="177" spans="1:9" ht="15" customHeight="1">
      <c r="A177" s="81" t="s">
        <v>65</v>
      </c>
      <c r="B177" s="71"/>
      <c r="C177" s="71">
        <v>85088</v>
      </c>
      <c r="D177" s="71"/>
      <c r="E177" s="11" t="s">
        <v>178</v>
      </c>
      <c r="F177" s="71">
        <f>SUM(F178:F180)</f>
        <v>0</v>
      </c>
      <c r="G177" s="71">
        <f>SUM(G178:G180)</f>
        <v>0</v>
      </c>
      <c r="H177" s="71">
        <f>SUM(H178:H180)</f>
        <v>0</v>
      </c>
      <c r="I177" s="71">
        <f>SUM(I178:I180)</f>
        <v>0</v>
      </c>
    </row>
    <row r="178" spans="1:9" ht="15" customHeight="1">
      <c r="A178" s="75"/>
      <c r="B178" s="68"/>
      <c r="C178" s="68"/>
      <c r="D178" s="68"/>
      <c r="E178" s="2" t="s">
        <v>199</v>
      </c>
      <c r="F178" s="68">
        <f>G178+H178+I178</f>
        <v>0</v>
      </c>
      <c r="G178" s="68">
        <v>0</v>
      </c>
      <c r="H178" s="68">
        <v>0</v>
      </c>
      <c r="I178" s="68">
        <v>0</v>
      </c>
    </row>
    <row r="179" spans="1:9" ht="15" customHeight="1">
      <c r="A179" s="75"/>
      <c r="B179" s="68"/>
      <c r="C179" s="68"/>
      <c r="D179" s="68"/>
      <c r="E179" s="2" t="s">
        <v>199</v>
      </c>
      <c r="F179" s="68">
        <f>G179+H179+I179</f>
        <v>0</v>
      </c>
      <c r="G179" s="68">
        <v>0</v>
      </c>
      <c r="H179" s="68">
        <v>0</v>
      </c>
      <c r="I179" s="68">
        <v>0</v>
      </c>
    </row>
    <row r="180" spans="1:9" ht="15" customHeight="1">
      <c r="A180" s="75"/>
      <c r="B180" s="68"/>
      <c r="C180" s="68"/>
      <c r="D180" s="68"/>
      <c r="E180" s="2" t="s">
        <v>199</v>
      </c>
      <c r="F180" s="68">
        <f>G180+H180+I180</f>
        <v>0</v>
      </c>
      <c r="G180" s="82">
        <v>0</v>
      </c>
      <c r="H180" s="82">
        <v>0</v>
      </c>
      <c r="I180" s="82">
        <v>0</v>
      </c>
    </row>
    <row r="181" spans="1:9" ht="15" customHeight="1">
      <c r="A181" s="79">
        <v>1.18</v>
      </c>
      <c r="B181" s="86">
        <v>920</v>
      </c>
      <c r="C181" s="70"/>
      <c r="D181" s="70"/>
      <c r="E181" s="39" t="s">
        <v>179</v>
      </c>
      <c r="F181" s="70">
        <f>F182+F186+F190+F194+F198</f>
        <v>0</v>
      </c>
      <c r="G181" s="70">
        <f>G182+G186+G190+G194+G198</f>
        <v>0</v>
      </c>
      <c r="H181" s="70">
        <f>H182+H186+H190+H194+H198</f>
        <v>0</v>
      </c>
      <c r="I181" s="70">
        <f>I182+I186+I190+I194+I198</f>
        <v>0</v>
      </c>
    </row>
    <row r="182" spans="1:9" ht="15" customHeight="1">
      <c r="A182" s="81" t="s">
        <v>66</v>
      </c>
      <c r="B182" s="71"/>
      <c r="C182" s="85">
        <v>92040</v>
      </c>
      <c r="D182" s="85"/>
      <c r="E182" s="41" t="s">
        <v>171</v>
      </c>
      <c r="F182" s="71">
        <f>SUM(F183:F185)</f>
        <v>0</v>
      </c>
      <c r="G182" s="71">
        <f>SUM(G183:G185)</f>
        <v>0</v>
      </c>
      <c r="H182" s="71">
        <f>SUM(H183:H185)</f>
        <v>0</v>
      </c>
      <c r="I182" s="71">
        <f>SUM(I183:I185)</f>
        <v>0</v>
      </c>
    </row>
    <row r="183" spans="1:9" ht="15" customHeight="1">
      <c r="A183" s="75"/>
      <c r="B183" s="68"/>
      <c r="C183" s="68"/>
      <c r="D183" s="68"/>
      <c r="E183" s="2" t="s">
        <v>199</v>
      </c>
      <c r="F183" s="68">
        <f>G183+H183+I183</f>
        <v>0</v>
      </c>
      <c r="G183" s="68">
        <v>0</v>
      </c>
      <c r="H183" s="68">
        <v>0</v>
      </c>
      <c r="I183" s="68">
        <v>0</v>
      </c>
    </row>
    <row r="184" spans="1:9" ht="15" customHeight="1">
      <c r="A184" s="75"/>
      <c r="B184" s="68"/>
      <c r="C184" s="68"/>
      <c r="D184" s="68"/>
      <c r="E184" s="2" t="s">
        <v>199</v>
      </c>
      <c r="F184" s="68">
        <f>G184+H184+I184</f>
        <v>0</v>
      </c>
      <c r="G184" s="68">
        <v>0</v>
      </c>
      <c r="H184" s="68">
        <v>0</v>
      </c>
      <c r="I184" s="68">
        <v>0</v>
      </c>
    </row>
    <row r="185" spans="1:9" ht="15" customHeight="1">
      <c r="A185" s="75"/>
      <c r="B185" s="68"/>
      <c r="C185" s="68"/>
      <c r="D185" s="68"/>
      <c r="E185" s="2" t="s">
        <v>199</v>
      </c>
      <c r="F185" s="68">
        <f>G185+H185+I185</f>
        <v>0</v>
      </c>
      <c r="G185" s="82">
        <v>0</v>
      </c>
      <c r="H185" s="82">
        <v>0</v>
      </c>
      <c r="I185" s="82">
        <v>0</v>
      </c>
    </row>
    <row r="186" spans="1:9" ht="15" customHeight="1">
      <c r="A186" s="81" t="s">
        <v>67</v>
      </c>
      <c r="B186" s="71"/>
      <c r="C186" s="85">
        <v>92350</v>
      </c>
      <c r="D186" s="85"/>
      <c r="E186" s="41" t="s">
        <v>180</v>
      </c>
      <c r="F186" s="71">
        <f>SUM(F187:F189)</f>
        <v>0</v>
      </c>
      <c r="G186" s="71">
        <f>SUM(G187:G189)</f>
        <v>0</v>
      </c>
      <c r="H186" s="71">
        <f>SUM(H187:H189)</f>
        <v>0</v>
      </c>
      <c r="I186" s="71">
        <f>SUM(I187:I189)</f>
        <v>0</v>
      </c>
    </row>
    <row r="187" spans="1:9" ht="15" customHeight="1">
      <c r="A187" s="75"/>
      <c r="B187" s="68"/>
      <c r="C187" s="68"/>
      <c r="D187" s="68"/>
      <c r="E187" s="2" t="s">
        <v>199</v>
      </c>
      <c r="F187" s="68">
        <f>G187+H187+I187</f>
        <v>0</v>
      </c>
      <c r="G187" s="68">
        <v>0</v>
      </c>
      <c r="H187" s="68">
        <v>0</v>
      </c>
      <c r="I187" s="68">
        <v>0</v>
      </c>
    </row>
    <row r="188" spans="1:9" ht="15" customHeight="1">
      <c r="A188" s="75"/>
      <c r="B188" s="68"/>
      <c r="C188" s="68"/>
      <c r="D188" s="68"/>
      <c r="E188" s="2" t="s">
        <v>199</v>
      </c>
      <c r="F188" s="68">
        <f>G188+H188+I188</f>
        <v>0</v>
      </c>
      <c r="G188" s="68">
        <v>0</v>
      </c>
      <c r="H188" s="68">
        <v>0</v>
      </c>
      <c r="I188" s="68">
        <v>0</v>
      </c>
    </row>
    <row r="189" spans="1:9" ht="15" customHeight="1">
      <c r="A189" s="75"/>
      <c r="B189" s="68"/>
      <c r="C189" s="68"/>
      <c r="D189" s="68"/>
      <c r="E189" s="2" t="s">
        <v>199</v>
      </c>
      <c r="F189" s="68">
        <f>G189+H189+I189</f>
        <v>0</v>
      </c>
      <c r="G189" s="82">
        <v>0</v>
      </c>
      <c r="H189" s="82">
        <v>0</v>
      </c>
      <c r="I189" s="82">
        <v>0</v>
      </c>
    </row>
    <row r="190" spans="1:9" ht="15" customHeight="1">
      <c r="A190" s="81" t="s">
        <v>68</v>
      </c>
      <c r="B190" s="71"/>
      <c r="C190" s="85">
        <v>93210</v>
      </c>
      <c r="D190" s="85"/>
      <c r="E190" s="41" t="s">
        <v>181</v>
      </c>
      <c r="F190" s="71">
        <f>SUM(F191:F193)</f>
        <v>0</v>
      </c>
      <c r="G190" s="71">
        <f>SUM(G191:G193)</f>
        <v>0</v>
      </c>
      <c r="H190" s="71">
        <f>SUM(H191:H193)</f>
        <v>0</v>
      </c>
      <c r="I190" s="71">
        <f>SUM(I191:I193)</f>
        <v>0</v>
      </c>
    </row>
    <row r="191" spans="1:9" ht="15" customHeight="1">
      <c r="A191" s="75"/>
      <c r="B191" s="68"/>
      <c r="C191" s="68"/>
      <c r="D191" s="68"/>
      <c r="E191" s="2" t="s">
        <v>199</v>
      </c>
      <c r="F191" s="68">
        <f>G191+H191+I191</f>
        <v>0</v>
      </c>
      <c r="G191" s="68">
        <v>0</v>
      </c>
      <c r="H191" s="68">
        <v>0</v>
      </c>
      <c r="I191" s="68">
        <v>0</v>
      </c>
    </row>
    <row r="192" spans="1:9" ht="15" customHeight="1">
      <c r="A192" s="75"/>
      <c r="B192" s="68"/>
      <c r="C192" s="68"/>
      <c r="D192" s="68"/>
      <c r="E192" s="2" t="s">
        <v>199</v>
      </c>
      <c r="F192" s="68">
        <f>G192+H192+I192</f>
        <v>0</v>
      </c>
      <c r="G192" s="68">
        <v>0</v>
      </c>
      <c r="H192" s="68">
        <v>0</v>
      </c>
      <c r="I192" s="68">
        <v>0</v>
      </c>
    </row>
    <row r="193" spans="1:9" ht="15" customHeight="1">
      <c r="A193" s="75"/>
      <c r="B193" s="68"/>
      <c r="C193" s="68"/>
      <c r="D193" s="68"/>
      <c r="E193" s="2" t="s">
        <v>199</v>
      </c>
      <c r="F193" s="68">
        <f>G193+H193+I193</f>
        <v>0</v>
      </c>
      <c r="G193" s="82">
        <v>0</v>
      </c>
      <c r="H193" s="82">
        <v>0</v>
      </c>
      <c r="I193" s="82">
        <v>0</v>
      </c>
    </row>
    <row r="194" spans="1:9" ht="15" customHeight="1">
      <c r="A194" s="81" t="s">
        <v>70</v>
      </c>
      <c r="B194" s="71"/>
      <c r="C194" s="85">
        <v>94410</v>
      </c>
      <c r="D194" s="85"/>
      <c r="E194" s="41" t="s">
        <v>182</v>
      </c>
      <c r="F194" s="71">
        <f>SUM(F195:F197)</f>
        <v>0</v>
      </c>
      <c r="G194" s="71">
        <f>SUM(G195:G197)</f>
        <v>0</v>
      </c>
      <c r="H194" s="71">
        <f>SUM(H195:H197)</f>
        <v>0</v>
      </c>
      <c r="I194" s="71">
        <f>SUM(I195:I197)</f>
        <v>0</v>
      </c>
    </row>
    <row r="195" spans="1:9" ht="15" customHeight="1">
      <c r="A195" s="75"/>
      <c r="B195" s="68"/>
      <c r="C195" s="68"/>
      <c r="D195" s="68"/>
      <c r="E195" s="2" t="s">
        <v>199</v>
      </c>
      <c r="F195" s="68">
        <f>G195+H195+I195</f>
        <v>0</v>
      </c>
      <c r="G195" s="68">
        <v>0</v>
      </c>
      <c r="H195" s="68">
        <v>0</v>
      </c>
      <c r="I195" s="68">
        <v>0</v>
      </c>
    </row>
    <row r="196" spans="1:9" ht="15" customHeight="1">
      <c r="A196" s="75"/>
      <c r="B196" s="68"/>
      <c r="C196" s="68"/>
      <c r="D196" s="68"/>
      <c r="E196" s="2" t="s">
        <v>199</v>
      </c>
      <c r="F196" s="68">
        <f>G196+H196+I196</f>
        <v>0</v>
      </c>
      <c r="G196" s="68">
        <v>0</v>
      </c>
      <c r="H196" s="68">
        <v>0</v>
      </c>
      <c r="I196" s="68">
        <v>0</v>
      </c>
    </row>
    <row r="197" spans="1:9" ht="15" customHeight="1">
      <c r="A197" s="75"/>
      <c r="B197" s="68"/>
      <c r="C197" s="68"/>
      <c r="D197" s="68"/>
      <c r="E197" s="2" t="s">
        <v>199</v>
      </c>
      <c r="F197" s="68">
        <f>G197+H197+I197</f>
        <v>0</v>
      </c>
      <c r="G197" s="82">
        <v>0</v>
      </c>
      <c r="H197" s="82">
        <v>0</v>
      </c>
      <c r="I197" s="82">
        <v>0</v>
      </c>
    </row>
    <row r="198" spans="1:9" ht="15" customHeight="1">
      <c r="A198" s="81" t="s">
        <v>69</v>
      </c>
      <c r="B198" s="71"/>
      <c r="C198" s="85">
        <v>95870</v>
      </c>
      <c r="D198" s="85"/>
      <c r="E198" s="41" t="s">
        <v>183</v>
      </c>
      <c r="F198" s="71">
        <f>SUM(F199:F201)</f>
        <v>0</v>
      </c>
      <c r="G198" s="71">
        <f>SUM(G199:G201)</f>
        <v>0</v>
      </c>
      <c r="H198" s="71">
        <f>SUM(H199:H201)</f>
        <v>0</v>
      </c>
      <c r="I198" s="71">
        <f>SUM(I199:I201)</f>
        <v>0</v>
      </c>
    </row>
    <row r="199" spans="1:9" ht="15" customHeight="1">
      <c r="A199" s="75"/>
      <c r="B199" s="68"/>
      <c r="C199" s="68"/>
      <c r="D199" s="68"/>
      <c r="E199" s="2" t="s">
        <v>199</v>
      </c>
      <c r="F199" s="68">
        <f>G199+H199+I199</f>
        <v>0</v>
      </c>
      <c r="G199" s="68">
        <v>0</v>
      </c>
      <c r="H199" s="68">
        <v>0</v>
      </c>
      <c r="I199" s="68">
        <v>0</v>
      </c>
    </row>
    <row r="200" spans="1:9" ht="15" customHeight="1">
      <c r="A200" s="75"/>
      <c r="B200" s="68"/>
      <c r="C200" s="68"/>
      <c r="D200" s="68"/>
      <c r="E200" s="2" t="s">
        <v>199</v>
      </c>
      <c r="F200" s="68">
        <f>G200+H200+I200</f>
        <v>0</v>
      </c>
      <c r="G200" s="68">
        <v>0</v>
      </c>
      <c r="H200" s="68">
        <v>0</v>
      </c>
      <c r="I200" s="68">
        <v>0</v>
      </c>
    </row>
    <row r="201" spans="1:9" ht="15" customHeight="1">
      <c r="A201" s="75"/>
      <c r="B201" s="68"/>
      <c r="C201" s="68"/>
      <c r="D201" s="68"/>
      <c r="E201" s="2" t="s">
        <v>199</v>
      </c>
      <c r="F201" s="68">
        <f>G201+H201+I201</f>
        <v>0</v>
      </c>
      <c r="G201" s="82">
        <v>0</v>
      </c>
      <c r="H201" s="82">
        <v>0</v>
      </c>
      <c r="I201" s="82">
        <v>0</v>
      </c>
    </row>
    <row r="202" spans="2:5" ht="15" customHeight="1">
      <c r="B202" s="87"/>
      <c r="C202" s="87"/>
      <c r="D202" s="87"/>
      <c r="E202" s="87"/>
    </row>
  </sheetData>
  <sheetProtection selectLockedCells="1"/>
  <mergeCells count="6">
    <mergeCell ref="F3:I3"/>
    <mergeCell ref="A3:A4"/>
    <mergeCell ref="B3:B4"/>
    <mergeCell ref="C3:C4"/>
    <mergeCell ref="D3:D4"/>
    <mergeCell ref="E3:E4"/>
  </mergeCells>
  <printOptions/>
  <pageMargins left="0.7" right="0.7" top="0.34" bottom="0.33" header="0.3" footer="0.3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3">
      <selection activeCell="C13" sqref="C13"/>
    </sheetView>
  </sheetViews>
  <sheetFormatPr defaultColWidth="9.140625" defaultRowHeight="15"/>
  <cols>
    <col min="2" max="2" width="58.00390625" style="0" customWidth="1"/>
    <col min="3" max="3" width="40.140625" style="0" customWidth="1"/>
    <col min="4" max="4" width="19.7109375" style="0" customWidth="1"/>
  </cols>
  <sheetData>
    <row r="1" ht="15">
      <c r="B1" s="1" t="s">
        <v>238</v>
      </c>
    </row>
    <row r="3" spans="1:4" ht="15">
      <c r="A3" s="5" t="s">
        <v>205</v>
      </c>
      <c r="B3" s="5" t="s">
        <v>206</v>
      </c>
      <c r="C3" s="5" t="s">
        <v>207</v>
      </c>
      <c r="D3" s="5" t="s">
        <v>208</v>
      </c>
    </row>
    <row r="4" spans="1:4" ht="15">
      <c r="A4" s="90"/>
      <c r="B4" s="90"/>
      <c r="C4" s="90"/>
      <c r="D4" s="90"/>
    </row>
    <row r="5" spans="1:4" ht="15">
      <c r="A5" s="92" t="s">
        <v>209</v>
      </c>
      <c r="B5" s="93"/>
      <c r="C5" s="94"/>
      <c r="D5" s="95"/>
    </row>
    <row r="6" spans="1:4" ht="15">
      <c r="A6" s="149"/>
      <c r="B6" s="91" t="s">
        <v>210</v>
      </c>
      <c r="C6" s="91"/>
      <c r="D6" s="91"/>
    </row>
    <row r="7" spans="1:4" ht="30">
      <c r="A7" s="150"/>
      <c r="B7" s="89" t="s">
        <v>211</v>
      </c>
      <c r="C7" s="89"/>
      <c r="D7" s="89"/>
    </row>
    <row r="8" spans="1:4" ht="15">
      <c r="A8" s="90"/>
      <c r="B8" s="90"/>
      <c r="C8" s="90"/>
      <c r="D8" s="90"/>
    </row>
    <row r="9" spans="1:4" ht="15">
      <c r="A9" s="92" t="s">
        <v>212</v>
      </c>
      <c r="B9" s="93"/>
      <c r="C9" s="93"/>
      <c r="D9" s="95"/>
    </row>
    <row r="10" spans="1:4" ht="30">
      <c r="A10" s="91"/>
      <c r="B10" s="91" t="s">
        <v>217</v>
      </c>
      <c r="C10" s="91" t="s">
        <v>222</v>
      </c>
      <c r="D10" s="91"/>
    </row>
    <row r="11" spans="1:4" ht="15">
      <c r="A11" s="90"/>
      <c r="B11" s="90"/>
      <c r="C11" s="90"/>
      <c r="D11" s="90"/>
    </row>
    <row r="12" spans="1:4" ht="15">
      <c r="A12" s="92" t="s">
        <v>213</v>
      </c>
      <c r="B12" s="93"/>
      <c r="C12" s="93"/>
      <c r="D12" s="96"/>
    </row>
    <row r="13" spans="1:4" ht="45">
      <c r="A13" s="149"/>
      <c r="B13" s="91" t="s">
        <v>218</v>
      </c>
      <c r="C13" s="91" t="s">
        <v>223</v>
      </c>
      <c r="D13" s="91" t="s">
        <v>232</v>
      </c>
    </row>
    <row r="14" spans="1:4" ht="45">
      <c r="A14" s="150"/>
      <c r="B14" s="89"/>
      <c r="C14" s="89" t="s">
        <v>224</v>
      </c>
      <c r="D14" s="89" t="s">
        <v>233</v>
      </c>
    </row>
    <row r="15" spans="1:4" ht="45">
      <c r="A15" s="150"/>
      <c r="B15" s="89"/>
      <c r="C15" s="89" t="s">
        <v>225</v>
      </c>
      <c r="D15" s="89" t="s">
        <v>234</v>
      </c>
    </row>
    <row r="16" spans="1:4" ht="15">
      <c r="A16" s="90"/>
      <c r="B16" s="90"/>
      <c r="C16" s="90"/>
      <c r="D16" s="90"/>
    </row>
    <row r="17" spans="1:4" ht="15">
      <c r="A17" s="92" t="s">
        <v>214</v>
      </c>
      <c r="B17" s="93"/>
      <c r="C17" s="93"/>
      <c r="D17" s="96"/>
    </row>
    <row r="18" spans="1:4" ht="45">
      <c r="A18" s="149"/>
      <c r="B18" s="91" t="s">
        <v>219</v>
      </c>
      <c r="C18" s="91" t="s">
        <v>226</v>
      </c>
      <c r="D18" s="91" t="s">
        <v>235</v>
      </c>
    </row>
    <row r="19" spans="1:4" ht="30">
      <c r="A19" s="150"/>
      <c r="B19" s="89"/>
      <c r="C19" s="89" t="s">
        <v>227</v>
      </c>
      <c r="D19" s="89"/>
    </row>
    <row r="20" spans="1:4" ht="15">
      <c r="A20" s="90"/>
      <c r="B20" s="90"/>
      <c r="C20" s="90"/>
      <c r="D20" s="90"/>
    </row>
    <row r="21" spans="1:4" ht="15">
      <c r="A21" s="92" t="s">
        <v>215</v>
      </c>
      <c r="B21" s="93"/>
      <c r="C21" s="94"/>
      <c r="D21" s="95"/>
    </row>
    <row r="22" spans="1:4" ht="15">
      <c r="A22" s="149"/>
      <c r="B22" s="91" t="s">
        <v>220</v>
      </c>
      <c r="C22" s="91"/>
      <c r="D22" s="91"/>
    </row>
    <row r="23" spans="1:4" ht="45">
      <c r="A23" s="150"/>
      <c r="B23" s="89" t="s">
        <v>221</v>
      </c>
      <c r="C23" s="89"/>
      <c r="D23" s="89" t="s">
        <v>236</v>
      </c>
    </row>
    <row r="24" spans="1:4" ht="15">
      <c r="A24" s="90"/>
      <c r="B24" s="90"/>
      <c r="C24" s="90"/>
      <c r="D24" s="90"/>
    </row>
    <row r="25" spans="1:4" ht="15">
      <c r="A25" s="92" t="s">
        <v>216</v>
      </c>
      <c r="B25" s="93"/>
      <c r="C25" s="93"/>
      <c r="D25" s="95"/>
    </row>
    <row r="26" spans="1:4" ht="15">
      <c r="A26" s="148"/>
      <c r="B26" s="91" t="s">
        <v>228</v>
      </c>
      <c r="C26" s="91" t="s">
        <v>229</v>
      </c>
      <c r="D26" s="91"/>
    </row>
    <row r="27" spans="1:4" ht="15">
      <c r="A27" s="148"/>
      <c r="B27" s="89"/>
      <c r="C27" s="89" t="s">
        <v>230</v>
      </c>
      <c r="D27" s="89"/>
    </row>
    <row r="28" spans="1:4" ht="15">
      <c r="A28" s="149"/>
      <c r="B28" s="89"/>
      <c r="C28" s="89" t="s">
        <v>231</v>
      </c>
      <c r="D28" s="89"/>
    </row>
  </sheetData>
  <sheetProtection/>
  <mergeCells count="5">
    <mergeCell ref="A26:A28"/>
    <mergeCell ref="A6:A7"/>
    <mergeCell ref="A13:A15"/>
    <mergeCell ref="A22:A23"/>
    <mergeCell ref="A18:A19"/>
  </mergeCells>
  <printOptions/>
  <pageMargins left="0.7" right="0.7" top="0.75" bottom="0.75" header="0.3" footer="0.3"/>
  <pageSetup fitToHeight="1" fitToWidth="1" horizontalDpi="1200" verticalDpi="12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Slavisa Nicic</cp:lastModifiedBy>
  <cp:lastPrinted>2018-09-12T07:28:38Z</cp:lastPrinted>
  <dcterms:created xsi:type="dcterms:W3CDTF">2009-02-25T12:11:13Z</dcterms:created>
  <dcterms:modified xsi:type="dcterms:W3CDTF">2019-08-26T11:25:08Z</dcterms:modified>
  <cp:category/>
  <cp:version/>
  <cp:contentType/>
  <cp:contentStatus/>
</cp:coreProperties>
</file>