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3" firstSheet="1" activeTab="5"/>
  </bookViews>
  <sheets>
    <sheet name="RAPORTI FINANCIAR 1-12 2022" sheetId="1" r:id="rId1"/>
    <sheet name="Raporti kontr buxh 10.01.2023" sheetId="2" r:id="rId2"/>
    <sheet name="Ndarjet fillestare dhe finale" sheetId="3" r:id="rId3"/>
    <sheet name="Krahas. pag. 01-12 2022-2021" sheetId="4" r:id="rId4"/>
    <sheet name="Ekzeku. buxh. sipas burimit" sheetId="5" r:id="rId5"/>
    <sheet name="Shpenz. sipas planit kont." sheetId="6" r:id="rId6"/>
    <sheet name="Invest. kapitale" sheetId="7" r:id="rId7"/>
    <sheet name="THV 01-12 2022" sheetId="8" r:id="rId8"/>
  </sheets>
  <definedNames/>
  <calcPr fullCalcOnLoad="1"/>
</workbook>
</file>

<file path=xl/sharedStrings.xml><?xml version="1.0" encoding="utf-8"?>
<sst xmlns="http://schemas.openxmlformats.org/spreadsheetml/2006/main" count="460" uniqueCount="299">
  <si>
    <t>Përshkrimi</t>
  </si>
  <si>
    <t>Buxheti Aktual</t>
  </si>
  <si>
    <t>E paalokuar</t>
  </si>
  <si>
    <t>Zotim /Obligimet në pritje</t>
  </si>
  <si>
    <t>CAT / RESP / PCLASS / SUBCL</t>
  </si>
  <si>
    <t>A</t>
  </si>
  <si>
    <t>B</t>
  </si>
  <si>
    <t>A - B</t>
  </si>
  <si>
    <t>C</t>
  </si>
  <si>
    <t>D</t>
  </si>
  <si>
    <t>A - ( C + D )</t>
  </si>
  <si>
    <t>E</t>
  </si>
  <si>
    <t xml:space="preserve">    10 BUXHETI</t>
  </si>
  <si>
    <t xml:space="preserve">      659 HANI I ELEZIT</t>
  </si>
  <si>
    <t xml:space="preserve">          11 PAGA DHE SHTESA</t>
  </si>
  <si>
    <t xml:space="preserve">          13 MALLRA DHE SHËRBIME</t>
  </si>
  <si>
    <t xml:space="preserve">          14 SHPENZIME KOMUNALE</t>
  </si>
  <si>
    <t xml:space="preserve">          38 REZERVAT</t>
  </si>
  <si>
    <t xml:space="preserve">    21 TE HYRAT VETANAKE</t>
  </si>
  <si>
    <t xml:space="preserve">          20 SUBVENCIONE DHE TRANSFERE</t>
  </si>
  <si>
    <t>Kodi</t>
  </si>
  <si>
    <t>Paga dhe shtesa</t>
  </si>
  <si>
    <t>Pagat neto përmes listës së pagave</t>
  </si>
  <si>
    <t>Pagesa për sindikatë</t>
  </si>
  <si>
    <t>Anëtarësim-Oda e Infermierëve të Kosovës</t>
  </si>
  <si>
    <t>Anëtarësim-Oda e Mjekëve të Kosovës</t>
  </si>
  <si>
    <t>Punëtorët me kontratë-jo ne listen e pagave</t>
  </si>
  <si>
    <t>Tatimi i ndalur në të ardhurat personale</t>
  </si>
  <si>
    <t>Kontributi pensional-punëtori</t>
  </si>
  <si>
    <t>Kontributi pensional-punëdhësi</t>
  </si>
  <si>
    <t>Totali për paga dhe shtesa</t>
  </si>
  <si>
    <t>Mallrat dhe sherbimet</t>
  </si>
  <si>
    <t>Shpenzimet e udhëtimit zyrtar brenda vendit (transporti i nxënësve)</t>
  </si>
  <si>
    <t>Shpenzimet për internet</t>
  </si>
  <si>
    <t>Shpenzimet e telefonisë mobile</t>
  </si>
  <si>
    <t>Shpenzimet postare</t>
  </si>
  <si>
    <t>Shërbimet e përfaqësimit-avokaturës</t>
  </si>
  <si>
    <t>Shërbime të ndryshme intelektuale dhe këshilldhënëse</t>
  </si>
  <si>
    <t>Shërbime kontraktuese tjera</t>
  </si>
  <si>
    <t>Shpenzimet për anëtarsim</t>
  </si>
  <si>
    <t>Mobilje me pak se 1000 euro</t>
  </si>
  <si>
    <t>Kompjuter me pak se 1000 euro</t>
  </si>
  <si>
    <t>Pajisje tjera me pak se 1000 euro</t>
  </si>
  <si>
    <t>Blerja e librave dhe veprave artistike</t>
  </si>
  <si>
    <t>Furnizim pë zyre</t>
  </si>
  <si>
    <t>Furnizime mjekësore</t>
  </si>
  <si>
    <t>Furnizime pastrimi</t>
  </si>
  <si>
    <t>Furnizim me veshmbathje</t>
  </si>
  <si>
    <t>Akomodim</t>
  </si>
  <si>
    <t>Karburant për vetura</t>
  </si>
  <si>
    <t>Mirëmbajtja e shkollave</t>
  </si>
  <si>
    <t>Mirëmbajtja e rrugëve lokale</t>
  </si>
  <si>
    <t>Qiraja për makineri</t>
  </si>
  <si>
    <t>Botimet e publikimeve</t>
  </si>
  <si>
    <t>Drekat zyrtare</t>
  </si>
  <si>
    <t>Shpenzimet komunale</t>
  </si>
  <si>
    <t>Rryma</t>
  </si>
  <si>
    <t>Mbeturinat</t>
  </si>
  <si>
    <t>Shpenzimet e telefonisë fikse</t>
  </si>
  <si>
    <t>Subvencionet dhe transferet</t>
  </si>
  <si>
    <t>Subvencione për entitete jo-publike</t>
  </si>
  <si>
    <t>Pagesë për përfitues individual</t>
  </si>
  <si>
    <t>Totali në subvencione dhe transfere</t>
  </si>
  <si>
    <t>Investimet kapitale</t>
  </si>
  <si>
    <t>Objekte shëndetësore</t>
  </si>
  <si>
    <t>Objekte kulturore</t>
  </si>
  <si>
    <t>Objekte sportive</t>
  </si>
  <si>
    <t>Trotuare</t>
  </si>
  <si>
    <t>Kanalizimi</t>
  </si>
  <si>
    <t>Pagesa-vendime gjyqësore</t>
  </si>
  <si>
    <t>Totali per te gjitha kategorite e shpenzimeve</t>
  </si>
  <si>
    <t>%</t>
  </si>
  <si>
    <t>Mallra dhe shërbime</t>
  </si>
  <si>
    <t>Shpenzime komunale</t>
  </si>
  <si>
    <t>Subvencione dhe trans.</t>
  </si>
  <si>
    <t>Shpenzime kapitale</t>
  </si>
  <si>
    <t>Rezervat</t>
  </si>
  <si>
    <t>Buxheti 2021</t>
  </si>
  <si>
    <t>Kategoritë ekonomike të shpenzimeve</t>
  </si>
  <si>
    <t>Shërbime teknike</t>
  </si>
  <si>
    <t>Shërbime e varrimit</t>
  </si>
  <si>
    <t>Dru</t>
  </si>
  <si>
    <t>Mirëmbajtja e ndërtesave</t>
  </si>
  <si>
    <t>Reklamat dhe konkurset</t>
  </si>
  <si>
    <t>Shpenzimet e udhëtimit zyrtar jashtë vendit</t>
  </si>
  <si>
    <t>Shpenzime-vendimet e gjykatave</t>
  </si>
  <si>
    <t>Nr</t>
  </si>
  <si>
    <t>Certifikatat e lindjes</t>
  </si>
  <si>
    <t>Certifikatat e kurorëzimit</t>
  </si>
  <si>
    <t>Certifikatat e vdekjes</t>
  </si>
  <si>
    <t>Certifikata tjera ofiqarie</t>
  </si>
  <si>
    <t>Taksa për verifikimin e dok. të ndryshme</t>
  </si>
  <si>
    <t>Taksa administrative</t>
  </si>
  <si>
    <t>I</t>
  </si>
  <si>
    <r>
      <t xml:space="preserve">Administrata e Përgjithshme </t>
    </r>
    <r>
      <rPr>
        <b/>
        <sz val="11"/>
        <color indexed="8"/>
        <rFont val="Calibri"/>
        <family val="2"/>
      </rPr>
      <t xml:space="preserve">                     </t>
    </r>
  </si>
  <si>
    <t>Tatimi në pronë dhe në tokë</t>
  </si>
  <si>
    <t>Taksë për regjistrim të automjeteve</t>
  </si>
  <si>
    <t>II</t>
  </si>
  <si>
    <t xml:space="preserve">Buxhet dhe Financa                              </t>
  </si>
  <si>
    <t>Të hyrat nga reklamimet publike</t>
  </si>
  <si>
    <t xml:space="preserve">             -   </t>
  </si>
  <si>
    <t>Licenca tjera për afarizëm</t>
  </si>
  <si>
    <t>Taksa tjera administrative</t>
  </si>
  <si>
    <t>Gjobat tjera</t>
  </si>
  <si>
    <t>III</t>
  </si>
  <si>
    <t xml:space="preserve">Shërbimet Publike                                 </t>
  </si>
  <si>
    <t>Të hyrat nga ushtrimi i veprimt. afariste</t>
  </si>
  <si>
    <t>Licenca për pranim teknik të lokalit</t>
  </si>
  <si>
    <t>IV</t>
  </si>
  <si>
    <t xml:space="preserve">Zhvillimi Ekonomik                               </t>
  </si>
  <si>
    <t>Taksa komunale për leje ndërtimi</t>
  </si>
  <si>
    <t>Taksa komunale për demolim</t>
  </si>
  <si>
    <t>Taksë për bartjen e pronësisë</t>
  </si>
  <si>
    <t>Ndërrim destinimi i tokës</t>
  </si>
  <si>
    <t>Shërbime të ndryshme kadastrale</t>
  </si>
  <si>
    <t>Taksë për legalizim të objekteve</t>
  </si>
  <si>
    <t>Shfrytëzimi i pronës publike</t>
  </si>
  <si>
    <t>Gjobat nga inspektoriati</t>
  </si>
  <si>
    <t xml:space="preserve">- </t>
  </si>
  <si>
    <t>V</t>
  </si>
  <si>
    <t xml:space="preserve">Urbanizimi dhe Kadastri                        </t>
  </si>
  <si>
    <t>Participimet në Arsim</t>
  </si>
  <si>
    <t xml:space="preserve">Arsimi                                                    </t>
  </si>
  <si>
    <t>Taksa për shërbimet sociale</t>
  </si>
  <si>
    <t>Certifikata mjekësore</t>
  </si>
  <si>
    <t>Participimet në shëndetësi</t>
  </si>
  <si>
    <t>Inspektimi Higjeniko-Sanitar</t>
  </si>
  <si>
    <t>VII</t>
  </si>
  <si>
    <t xml:space="preserve">Shëndetësia dhe MS                            </t>
  </si>
  <si>
    <t xml:space="preserve">TË HYRAT DIREKTE  </t>
  </si>
  <si>
    <t>Të hyrat nga dënimet në trafik</t>
  </si>
  <si>
    <t>Të hyrat nga dënimet në gjykata</t>
  </si>
  <si>
    <t xml:space="preserve">TË HYRAT INDIREKTE                        </t>
  </si>
  <si>
    <t>TOTALI I PËRGJITHSHËM (A + B)</t>
  </si>
  <si>
    <t>Të hyrat nga shitja e pasurisë</t>
  </si>
  <si>
    <t>Transfere për qeveri tjera</t>
  </si>
  <si>
    <t>Ndërtimi i rrugëve lokale</t>
  </si>
  <si>
    <t>Xhip dhe kombibus</t>
  </si>
  <si>
    <t>Totali për mallra dhe shërbime</t>
  </si>
  <si>
    <t>Totali për shpenzime komunale</t>
  </si>
  <si>
    <t>Totali për investime kapitale</t>
  </si>
  <si>
    <t>Furnizim me ushqim dhe pije (jo dreka zyrtare)</t>
  </si>
  <si>
    <t>Krahasimi në %</t>
  </si>
  <si>
    <t>2</t>
  </si>
  <si>
    <t>3</t>
  </si>
  <si>
    <t>4</t>
  </si>
  <si>
    <t>5</t>
  </si>
  <si>
    <t>Programi/përshkrimi</t>
  </si>
  <si>
    <t>10-BKK</t>
  </si>
  <si>
    <t>21-THV</t>
  </si>
  <si>
    <t>SHPENZIMET KAPITALE TOTALE</t>
  </si>
  <si>
    <t>Shërbimet publike dhe emergjenca</t>
  </si>
  <si>
    <t>Parandalimi dhe inspektimi i zjarreve</t>
  </si>
  <si>
    <t>Riparimi i rrugëve dhe trotuareve të Hanit të Elezit</t>
  </si>
  <si>
    <t xml:space="preserve">Ndriçimi publik në zonat urbane dhe rurale </t>
  </si>
  <si>
    <t>Shtimi i kapaciteteve të ujit dhe rregullimi i rrjetit të ujësjellësit</t>
  </si>
  <si>
    <t>Participim për projektet me Efiçencë të energjisë</t>
  </si>
  <si>
    <t>Planifikim urban dhe mjedisi</t>
  </si>
  <si>
    <t xml:space="preserve">Planifikimi urban dhe inspeksioni </t>
  </si>
  <si>
    <t>Mjete të lira për bashkëinvestime</t>
  </si>
  <si>
    <t>Ndërtimi i qendrës kulturore në Han të Elezit</t>
  </si>
  <si>
    <t>Ndërtimi i trotuareve për këmbësor në zonat urbane dhe rurale</t>
  </si>
  <si>
    <t>Ndërtimi i mureve mbrojtëse nëpër zonat urbane dhe rurale</t>
  </si>
  <si>
    <t>Rregullimi i parkut në rrugën "Isa Berisha" (asfaltim, trotuar, ndriçim publik, gjelbërim)</t>
  </si>
  <si>
    <t>Rregullimi i varrezave të qytetit</t>
  </si>
  <si>
    <t>Asfaltimi i rrugës Gorancë-Krivenik</t>
  </si>
  <si>
    <t>Shëndetësia dhe Mirëqenia Sociale</t>
  </si>
  <si>
    <t>Shërbimet e shëndetësisë primare</t>
  </si>
  <si>
    <t>Rregullimi i infrastrukturës në QKMF (Rregullimi i nxemjes)</t>
  </si>
  <si>
    <t>Arsimi dhe shkenca</t>
  </si>
  <si>
    <t>Administrata</t>
  </si>
  <si>
    <t xml:space="preserve">Rregullimi i infrastrukturës shkollore </t>
  </si>
  <si>
    <t>Blerja e pajisjeve sportive për sallat e sportit nëpër shkolla</t>
  </si>
  <si>
    <t>DREJTORIA PËR BUXHET DHE FINANCA</t>
  </si>
  <si>
    <t>Krahasimi në euro 2022/21</t>
  </si>
  <si>
    <t>Krahasimi në % 2022/21</t>
  </si>
  <si>
    <t>Buxheti 2022</t>
  </si>
  <si>
    <t>Krahasimi 2022-2021</t>
  </si>
  <si>
    <t>Tab 4.2.Financimi i investimeve kapitale komunale 2022</t>
  </si>
  <si>
    <t>Gjoba nga Inspektoriati</t>
  </si>
  <si>
    <t>Të hyra nga konfiskimi</t>
  </si>
  <si>
    <t>5=2-3</t>
  </si>
  <si>
    <t>Allocated</t>
  </si>
  <si>
    <t>Aktuali</t>
  </si>
  <si>
    <t>Buxheti FreeBalance</t>
  </si>
  <si>
    <t xml:space="preserve">        16035 ZYRA E KRYETARIT - HANI I ELEZIT</t>
  </si>
  <si>
    <t xml:space="preserve">        16335 ADMINISTRATA - HANI I ELEZIT</t>
  </si>
  <si>
    <t xml:space="preserve">        16935 ZYRA E KUVENDIT KOMUNAL - HANI I ELEZIT</t>
  </si>
  <si>
    <t xml:space="preserve">        17535 BUXHETI - HANI  ELEZIT</t>
  </si>
  <si>
    <t xml:space="preserve">        18444 PARANDALIMI DHE INSPEKTIMI I ZJARRIT</t>
  </si>
  <si>
    <t xml:space="preserve">          30 PASURITË JOFINANCIARE</t>
  </si>
  <si>
    <t xml:space="preserve">        47115 PYLLTARIA   INSPEKCIONI - HANI I ELEZIT</t>
  </si>
  <si>
    <t xml:space="preserve">        48035 PLANIFIKIMI DHE ZHVILLIMI EKONOMIK - HANI  ELEZIT</t>
  </si>
  <si>
    <t xml:space="preserve">        66480 PLANIFIKIMI URBANIZMI INSPEKCIONI - HANI  ELEZIT</t>
  </si>
  <si>
    <t xml:space="preserve">        73044 ADMINISTRATA - HANI I ELEZIT</t>
  </si>
  <si>
    <t xml:space="preserve">        75050 SHËRBIMET E KUJDESIT PRIMAR SHËNDETËSOR - HANI I ELEZIT</t>
  </si>
  <si>
    <t xml:space="preserve">        75671 SHËRBIMET SOCIALE - HANI ELEZIT</t>
  </si>
  <si>
    <t xml:space="preserve">        92175 ADMINISTRATA - HANI I ELEZIT</t>
  </si>
  <si>
    <t xml:space="preserve">        92890 ARSIMI PARAFILLOR DHE  ÇERDHET - HANI I  ELEZIT</t>
  </si>
  <si>
    <t xml:space="preserve">        94020 ARSIMI FILLOR - HANI  ELEZIT</t>
  </si>
  <si>
    <t xml:space="preserve">        95220 ARSIMI I MESËM - HANI I ELEZIT</t>
  </si>
  <si>
    <t>Totali I Përgjithshëm</t>
  </si>
  <si>
    <t>Ndërtimi i ngrohjes qëndrore për institucionet publike</t>
  </si>
  <si>
    <t>Vendosja e tabelave digjitale</t>
  </si>
  <si>
    <t>TOTALI 2022</t>
  </si>
  <si>
    <t xml:space="preserve">Vendosja e paisjeve digjitale E-Kioska </t>
  </si>
  <si>
    <t>Ndertimi i fushave sportive Fsh Rezhance , Meliq, Lagja e re</t>
  </si>
  <si>
    <t>IPA FONDE</t>
  </si>
  <si>
    <t>Data: 10/01/2023</t>
  </si>
  <si>
    <t>Hani i Elezit, Janar 2023</t>
  </si>
  <si>
    <t>KRAHASIMI I PAGESAVE PËR PERIUDHËN JANAR-DHJETOR 2022/2021</t>
  </si>
  <si>
    <t>Realizimi janar-dhjetor 2022</t>
  </si>
  <si>
    <t>Realizimi janar-dhjetor 2021</t>
  </si>
  <si>
    <t>Shpenzimet sipas planit kontabël për periudhën janar-dhjetor 2022</t>
  </si>
  <si>
    <t>Shpenzimi janar-dhjetor 2022</t>
  </si>
  <si>
    <t>Shpenzimi janar-dhjetor 2021</t>
  </si>
  <si>
    <t>RAPORTI I TE HYRAVE VETANAKE JANAR-DHJETOR 2022</t>
  </si>
  <si>
    <t>PERIUDHA: JANAR-DHJETOR 2022</t>
  </si>
  <si>
    <t>Shpenzimi 2022</t>
  </si>
  <si>
    <t xml:space="preserve">    22 TË HYRAT VETANAKE NGA VITI I KALUAR</t>
  </si>
  <si>
    <t xml:space="preserve">    32 GRANTE TJERA TE JASHTME</t>
  </si>
  <si>
    <t xml:space="preserve">    49 EU-UNIONI EUROPIAN</t>
  </si>
  <si>
    <t xml:space="preserve">    59 QEVERIA JAPONEZE</t>
  </si>
  <si>
    <t xml:space="preserve">    60 UN-HABITAT</t>
  </si>
  <si>
    <t xml:space="preserve">    61 QEVERIA ZVICRANE</t>
  </si>
  <si>
    <t>Shpenzime të vogla - Para xhepi</t>
  </si>
  <si>
    <t>Shpenzimet tjera të udhëtimeve zyrtare jashtë vendit</t>
  </si>
  <si>
    <t>Shërbimet e shtypit - Jo marketing</t>
  </si>
  <si>
    <t>Provizioni Bankar</t>
  </si>
  <si>
    <t>Shpenzimi 2021</t>
  </si>
  <si>
    <t>Shpenzimi  2022</t>
  </si>
  <si>
    <t>Ujësjellësi</t>
  </si>
  <si>
    <t>Mirëmbajtja investive</t>
  </si>
  <si>
    <t xml:space="preserve">Furnizim me rrymë gjenerim &amp; transmis. </t>
  </si>
  <si>
    <t>Paisje të teknologjisë Informative</t>
  </si>
  <si>
    <t>Mobilje</t>
  </si>
  <si>
    <t>Paisje tjera mjekësore</t>
  </si>
  <si>
    <t>Paisje tjera</t>
  </si>
  <si>
    <t>Transfere Kapitale-Entitete Jopublike</t>
  </si>
  <si>
    <t>Paisje specialistike mjekësore më pak se 1000€</t>
  </si>
  <si>
    <t xml:space="preserve">Mirëmbajtja e objekteve shëndetësore </t>
  </si>
  <si>
    <t>Mirëmbajtja e mobileve dhe paisjeve</t>
  </si>
  <si>
    <t>Qiraja për paisje</t>
  </si>
  <si>
    <t>Akomodimi-Udhëtimet zyrtare jashtë vendit</t>
  </si>
  <si>
    <t>Derivate për gjenerator</t>
  </si>
  <si>
    <t>Objekte arsimore</t>
  </si>
  <si>
    <t>Toka</t>
  </si>
  <si>
    <t>Parqet Nacionale</t>
  </si>
  <si>
    <t>Realizimi 2021</t>
  </si>
  <si>
    <t>Realizimi  2022</t>
  </si>
  <si>
    <t>Renovimi i objektit të QKMF-së</t>
  </si>
  <si>
    <t>Fond për shpronësim</t>
  </si>
  <si>
    <t>Rregullimi i shtratit te lumit Lepenc</t>
  </si>
  <si>
    <t>Gjelbërimi i disa hapësirave publike</t>
  </si>
  <si>
    <t>Rregullimi i shtigjeve për këmbësor dhe çiklist</t>
  </si>
  <si>
    <t>Rregullimi e kanalizimeve në Han të Elezit rr. Isa Berisha,  fsh.Paldenicë, Seçishtë, Gorancë, Dermjak</t>
  </si>
  <si>
    <t>Shtrimi me kubëza betoni të rrugicave dhe trotuareve në Han të Elezit dhe fshatrat: Paldenicë, Seçishtë, Pustenik, Gorancë, Dermjak, Rezhancë, Krivenik</t>
  </si>
  <si>
    <t>Mbrojtja e mjedisit përmes përmirësimit të Ujrave të zeza dhe të sistemit të kanalizimit</t>
  </si>
  <si>
    <t>Rregullimi i prrockave dhe kanalizimeve atmosferike në zonat urbane rr.Adem Jashari dhe fshatin Paldenicë</t>
  </si>
  <si>
    <t>Pyllëzimi i zonave të zhveshura në njesinë menaxhuese Uji i Bardhë</t>
  </si>
  <si>
    <t>Ndërtimi (rihapja, zgjerimi) dhe  asfaltimi i rrugëve të fsh. Dermjak, Paldenicë, Pustenik, Seçishtë</t>
  </si>
  <si>
    <t>Ndërtimi i shkallëve emergjente nëpër shkolla: SHML "Dardania" SHFMU "Veli Ballazhi", SHFMU "Kështjella e Diturisë".</t>
  </si>
  <si>
    <t>Riparimi i objekteve trashigimore ne fshatin Pustenik</t>
  </si>
  <si>
    <t>Krahasimi në euro 2022-2021</t>
  </si>
  <si>
    <t>RAPORT FINANCIAR PËR PERIUDHËN JANAR-DHJETOR 2022</t>
  </si>
  <si>
    <t>Progresi ndaj planit %</t>
  </si>
  <si>
    <t xml:space="preserve">    04 FINANCIMET NGA HUAMARRJET</t>
  </si>
  <si>
    <t>19675 ZYRA LOKALE E KOMUNITETEVE - HANI I ELEZIT</t>
  </si>
  <si>
    <t>Pagesa për vendime gjyqësore</t>
  </si>
  <si>
    <t>Shërbime të ndryshme shëndetësore</t>
  </si>
  <si>
    <t>Avans për pety cash</t>
  </si>
  <si>
    <t>Regjistrimi i automjeteve</t>
  </si>
  <si>
    <t>Sigurimi i automjeteve</t>
  </si>
  <si>
    <t>Mirëmbajtja dhe riparimi i automjeteve</t>
  </si>
  <si>
    <t>Bujqësia dhe Zhvillimi Rural</t>
  </si>
  <si>
    <t>VIII</t>
  </si>
  <si>
    <t>NDARJET FILLESTARE DHE FINALE TË BUXHETIT 2022</t>
  </si>
  <si>
    <t>Kategoritë ekonomike</t>
  </si>
  <si>
    <t>Ndarjet Buxhetore Nr: 08/L-066</t>
  </si>
  <si>
    <t>Bartja e THV nga 2020 dhe 2021</t>
  </si>
  <si>
    <t>IPA fonde</t>
  </si>
  <si>
    <t>Donacione të bartura</t>
  </si>
  <si>
    <t>Donacion nga Qeveria Japoneze</t>
  </si>
  <si>
    <t>Financimi nga huamarrjet</t>
  </si>
  <si>
    <t>Shtesa</t>
  </si>
  <si>
    <t>Shpenzime Komunale</t>
  </si>
  <si>
    <t>Subvencione dhe transfere</t>
  </si>
  <si>
    <t>Shpenzime Kapitale</t>
  </si>
  <si>
    <t>Rezerva</t>
  </si>
  <si>
    <t>Total</t>
  </si>
  <si>
    <t>Grant shtesë prej MAPL</t>
  </si>
  <si>
    <t>Qeveria Japoneze</t>
  </si>
  <si>
    <t>-</t>
  </si>
  <si>
    <t>TOTAL</t>
  </si>
  <si>
    <t>Progresi në % </t>
  </si>
  <si>
    <t>CAT / RESP</t>
  </si>
  <si>
    <t>Totali i Përgjithshëm</t>
  </si>
  <si>
    <t>EKZEKUTIMI I BUXHETIT PËR VITIN 2022 SIPAS BURIMIT TË FINANCIMIT</t>
  </si>
  <si>
    <t>Nr. 04/265/2023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</si>
</sst>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0.000000"/>
    <numFmt numFmtId="178" formatCode="0.00000"/>
    <numFmt numFmtId="179" formatCode="0.0000"/>
    <numFmt numFmtId="180" formatCode="0.000"/>
  </numFmts>
  <fonts count="81">
    <font>
      <sz val="10"/>
      <name val="Arial"/>
      <family val="0"/>
    </font>
    <font>
      <b/>
      <sz val="11"/>
      <color indexed="8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2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sz val="18"/>
      <name val="Times New Roman"/>
      <family val="1"/>
    </font>
    <font>
      <sz val="10"/>
      <name val="Lucida Sans Unicode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62"/>
      <name val="Times New Roman"/>
      <family val="1"/>
    </font>
    <font>
      <b/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65F9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.5"/>
      <color theme="1"/>
      <name val="Times New Roman"/>
      <family val="1"/>
    </font>
    <font>
      <sz val="11"/>
      <color rgb="FF0D0D0D"/>
      <name val="Times New Roman"/>
      <family val="1"/>
    </font>
    <font>
      <b/>
      <sz val="11"/>
      <color rgb="FF0D0D0D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365F9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2F5496"/>
      <name val="Times New Roman"/>
      <family val="1"/>
    </font>
    <font>
      <b/>
      <sz val="20"/>
      <color rgb="FF17365D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E2F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5" fillId="0" borderId="0" xfId="0" applyFont="1" applyAlignment="1">
      <alignment/>
    </xf>
    <xf numFmtId="0" fontId="4" fillId="0" borderId="0" xfId="0" applyFont="1" applyAlignment="1">
      <alignment/>
    </xf>
    <xf numFmtId="171" fontId="5" fillId="0" borderId="10" xfId="42" applyFont="1" applyBorder="1" applyAlignment="1">
      <alignment/>
    </xf>
    <xf numFmtId="171" fontId="4" fillId="0" borderId="0" xfId="42" applyFont="1" applyAlignment="1">
      <alignment/>
    </xf>
    <xf numFmtId="171" fontId="4" fillId="0" borderId="0" xfId="0" applyNumberFormat="1" applyFont="1" applyAlignment="1">
      <alignment/>
    </xf>
    <xf numFmtId="171" fontId="5" fillId="0" borderId="10" xfId="0" applyNumberFormat="1" applyFont="1" applyBorder="1" applyAlignment="1">
      <alignment/>
    </xf>
    <xf numFmtId="0" fontId="0" fillId="0" borderId="0" xfId="59">
      <alignment/>
      <protection/>
    </xf>
    <xf numFmtId="0" fontId="66" fillId="0" borderId="0" xfId="0" applyFont="1" applyAlignment="1">
      <alignment/>
    </xf>
    <xf numFmtId="0" fontId="67" fillId="33" borderId="11" xfId="59" applyFont="1" applyFill="1" applyBorder="1" applyAlignment="1">
      <alignment horizontal="center" vertical="center" wrapText="1"/>
      <protection/>
    </xf>
    <xf numFmtId="0" fontId="67" fillId="33" borderId="12" xfId="59" applyFont="1" applyFill="1" applyBorder="1" applyAlignment="1">
      <alignment horizontal="center" vertical="center"/>
      <protection/>
    </xf>
    <xf numFmtId="0" fontId="68" fillId="33" borderId="11" xfId="59" applyFont="1" applyFill="1" applyBorder="1" applyAlignment="1">
      <alignment horizontal="center" vertical="center" wrapText="1"/>
      <protection/>
    </xf>
    <xf numFmtId="0" fontId="68" fillId="33" borderId="12" xfId="59" applyFont="1" applyFill="1" applyBorder="1" applyAlignment="1">
      <alignment horizontal="center" vertical="center" wrapText="1"/>
      <protection/>
    </xf>
    <xf numFmtId="0" fontId="69" fillId="33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0" fillId="34" borderId="13" xfId="59" applyFont="1" applyFill="1" applyBorder="1" applyAlignment="1">
      <alignment horizontal="center"/>
      <protection/>
    </xf>
    <xf numFmtId="0" fontId="70" fillId="34" borderId="14" xfId="59" applyFont="1" applyFill="1" applyBorder="1">
      <alignment/>
      <protection/>
    </xf>
    <xf numFmtId="171" fontId="2" fillId="34" borderId="13" xfId="44" applyFont="1" applyFill="1" applyBorder="1" applyAlignment="1">
      <alignment horizontal="right"/>
    </xf>
    <xf numFmtId="10" fontId="66" fillId="0" borderId="0" xfId="44" applyNumberFormat="1" applyFont="1" applyAlignment="1">
      <alignment/>
    </xf>
    <xf numFmtId="0" fontId="70" fillId="34" borderId="15" xfId="59" applyFont="1" applyFill="1" applyBorder="1" applyAlignment="1">
      <alignment horizontal="center"/>
      <protection/>
    </xf>
    <xf numFmtId="0" fontId="70" fillId="34" borderId="0" xfId="59" applyFont="1" applyFill="1" applyBorder="1">
      <alignment/>
      <protection/>
    </xf>
    <xf numFmtId="171" fontId="2" fillId="34" borderId="15" xfId="44" applyFont="1" applyFill="1" applyBorder="1" applyAlignment="1">
      <alignment horizontal="right"/>
    </xf>
    <xf numFmtId="0" fontId="70" fillId="34" borderId="16" xfId="59" applyFont="1" applyFill="1" applyBorder="1" applyAlignment="1">
      <alignment horizontal="center"/>
      <protection/>
    </xf>
    <xf numFmtId="0" fontId="70" fillId="34" borderId="17" xfId="59" applyFont="1" applyFill="1" applyBorder="1">
      <alignment/>
      <protection/>
    </xf>
    <xf numFmtId="171" fontId="2" fillId="34" borderId="16" xfId="44" applyFont="1" applyFill="1" applyBorder="1" applyAlignment="1">
      <alignment horizontal="right"/>
    </xf>
    <xf numFmtId="0" fontId="67" fillId="7" borderId="15" xfId="59" applyFont="1" applyFill="1" applyBorder="1" applyAlignment="1">
      <alignment horizontal="center"/>
      <protection/>
    </xf>
    <xf numFmtId="0" fontId="67" fillId="7" borderId="0" xfId="59" applyFont="1" applyFill="1" applyBorder="1">
      <alignment/>
      <protection/>
    </xf>
    <xf numFmtId="0" fontId="70" fillId="34" borderId="18" xfId="59" applyFont="1" applyFill="1" applyBorder="1">
      <alignment/>
      <protection/>
    </xf>
    <xf numFmtId="4" fontId="2" fillId="34" borderId="13" xfId="0" applyNumberFormat="1" applyFont="1" applyFill="1" applyBorder="1" applyAlignment="1">
      <alignment horizontal="right"/>
    </xf>
    <xf numFmtId="0" fontId="70" fillId="34" borderId="19" xfId="59" applyFont="1" applyFill="1" applyBorder="1">
      <alignment/>
      <protection/>
    </xf>
    <xf numFmtId="4" fontId="2" fillId="34" borderId="16" xfId="0" applyNumberFormat="1" applyFont="1" applyFill="1" applyBorder="1" applyAlignment="1">
      <alignment horizontal="right"/>
    </xf>
    <xf numFmtId="171" fontId="3" fillId="7" borderId="11" xfId="44" applyFont="1" applyFill="1" applyBorder="1" applyAlignment="1">
      <alignment horizontal="right"/>
    </xf>
    <xf numFmtId="171" fontId="0" fillId="0" borderId="0" xfId="44" applyFont="1" applyAlignment="1">
      <alignment/>
    </xf>
    <xf numFmtId="0" fontId="70" fillId="34" borderId="20" xfId="59" applyFont="1" applyFill="1" applyBorder="1">
      <alignment/>
      <protection/>
    </xf>
    <xf numFmtId="0" fontId="67" fillId="10" borderId="13" xfId="59" applyFont="1" applyFill="1" applyBorder="1" applyAlignment="1">
      <alignment horizontal="center"/>
      <protection/>
    </xf>
    <xf numFmtId="0" fontId="67" fillId="10" borderId="14" xfId="59" applyFont="1" applyFill="1" applyBorder="1">
      <alignment/>
      <protection/>
    </xf>
    <xf numFmtId="171" fontId="3" fillId="10" borderId="13" xfId="44" applyFont="1" applyFill="1" applyBorder="1" applyAlignment="1">
      <alignment horizontal="right"/>
    </xf>
    <xf numFmtId="171" fontId="71" fillId="10" borderId="13" xfId="44" applyFont="1" applyFill="1" applyBorder="1" applyAlignment="1">
      <alignment horizontal="right"/>
    </xf>
    <xf numFmtId="0" fontId="67" fillId="11" borderId="16" xfId="59" applyFont="1" applyFill="1" applyBorder="1" applyAlignment="1">
      <alignment horizontal="center"/>
      <protection/>
    </xf>
    <xf numFmtId="0" fontId="67" fillId="11" borderId="17" xfId="59" applyFont="1" applyFill="1" applyBorder="1">
      <alignment/>
      <protection/>
    </xf>
    <xf numFmtId="171" fontId="3" fillId="11" borderId="16" xfId="44" applyFont="1" applyFill="1" applyBorder="1" applyAlignment="1">
      <alignment horizontal="right"/>
    </xf>
    <xf numFmtId="171" fontId="71" fillId="11" borderId="16" xfId="44" applyFont="1" applyFill="1" applyBorder="1" applyAlignment="1">
      <alignment horizontal="right"/>
    </xf>
    <xf numFmtId="0" fontId="72" fillId="9" borderId="11" xfId="59" applyFont="1" applyFill="1" applyBorder="1" applyAlignment="1">
      <alignment horizontal="center"/>
      <protection/>
    </xf>
    <xf numFmtId="0" fontId="73" fillId="9" borderId="12" xfId="59" applyFont="1" applyFill="1" applyBorder="1">
      <alignment/>
      <protection/>
    </xf>
    <xf numFmtId="171" fontId="3" fillId="9" borderId="11" xfId="44" applyFont="1" applyFill="1" applyBorder="1" applyAlignment="1">
      <alignment horizontal="right"/>
    </xf>
    <xf numFmtId="171" fontId="71" fillId="9" borderId="11" xfId="44" applyFont="1" applyFill="1" applyBorder="1" applyAlignment="1">
      <alignment horizontal="right"/>
    </xf>
    <xf numFmtId="171" fontId="66" fillId="0" borderId="0" xfId="44" applyFont="1" applyAlignment="1">
      <alignment/>
    </xf>
    <xf numFmtId="171" fontId="0" fillId="0" borderId="0" xfId="59" applyNumberFormat="1">
      <alignment/>
      <protection/>
    </xf>
    <xf numFmtId="171" fontId="3" fillId="35" borderId="0" xfId="44" applyFont="1" applyFill="1" applyAlignment="1">
      <alignment horizontal="right"/>
    </xf>
    <xf numFmtId="0" fontId="67" fillId="10" borderId="15" xfId="59" applyFont="1" applyFill="1" applyBorder="1" applyAlignment="1">
      <alignment horizontal="center"/>
      <protection/>
    </xf>
    <xf numFmtId="0" fontId="67" fillId="10" borderId="0" xfId="59" applyFont="1" applyFill="1" applyBorder="1">
      <alignment/>
      <protection/>
    </xf>
    <xf numFmtId="171" fontId="3" fillId="10" borderId="16" xfId="44" applyFont="1" applyFill="1" applyBorder="1" applyAlignment="1">
      <alignment horizontal="right"/>
    </xf>
    <xf numFmtId="171" fontId="3" fillId="10" borderId="17" xfId="44" applyFont="1" applyFill="1" applyBorder="1" applyAlignment="1">
      <alignment horizontal="right"/>
    </xf>
    <xf numFmtId="0" fontId="67" fillId="11" borderId="0" xfId="59" applyFont="1" applyFill="1" applyBorder="1">
      <alignment/>
      <protection/>
    </xf>
    <xf numFmtId="171" fontId="3" fillId="11" borderId="13" xfId="44" applyFont="1" applyFill="1" applyBorder="1" applyAlignment="1">
      <alignment horizontal="right"/>
    </xf>
    <xf numFmtId="171" fontId="3" fillId="11" borderId="0" xfId="44" applyFont="1" applyFill="1" applyAlignment="1">
      <alignment horizontal="right"/>
    </xf>
    <xf numFmtId="0" fontId="67" fillId="11" borderId="15" xfId="59" applyFont="1" applyFill="1" applyBorder="1" applyAlignment="1">
      <alignment horizontal="center"/>
      <protection/>
    </xf>
    <xf numFmtId="0" fontId="70" fillId="36" borderId="14" xfId="59" applyFont="1" applyFill="1" applyBorder="1" applyAlignment="1">
      <alignment horizontal="center" vertical="center"/>
      <protection/>
    </xf>
    <xf numFmtId="0" fontId="67" fillId="36" borderId="13" xfId="59" applyFont="1" applyFill="1" applyBorder="1" applyAlignment="1">
      <alignment horizontal="center" vertical="center" wrapText="1"/>
      <protection/>
    </xf>
    <xf numFmtId="0" fontId="67" fillId="36" borderId="11" xfId="59" applyFont="1" applyFill="1" applyBorder="1" applyAlignment="1">
      <alignment horizontal="center" vertical="center" wrapText="1"/>
      <protection/>
    </xf>
    <xf numFmtId="0" fontId="74" fillId="36" borderId="18" xfId="0" applyFont="1" applyFill="1" applyBorder="1" applyAlignment="1">
      <alignment horizontal="center" vertical="center"/>
    </xf>
    <xf numFmtId="0" fontId="70" fillId="36" borderId="13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71" fontId="66" fillId="0" borderId="0" xfId="42" applyFont="1" applyAlignment="1">
      <alignment/>
    </xf>
    <xf numFmtId="0" fontId="6" fillId="37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6" fillId="37" borderId="22" xfId="0" applyFont="1" applyFill="1" applyBorder="1" applyAlignment="1">
      <alignment/>
    </xf>
    <xf numFmtId="171" fontId="5" fillId="0" borderId="22" xfId="42" applyFont="1" applyBorder="1" applyAlignment="1">
      <alignment/>
    </xf>
    <xf numFmtId="0" fontId="6" fillId="34" borderId="23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171" fontId="6" fillId="34" borderId="27" xfId="42" applyFont="1" applyFill="1" applyBorder="1" applyAlignment="1">
      <alignment/>
    </xf>
    <xf numFmtId="171" fontId="6" fillId="34" borderId="27" xfId="0" applyNumberFormat="1" applyFont="1" applyFill="1" applyBorder="1" applyAlignment="1">
      <alignment/>
    </xf>
    <xf numFmtId="171" fontId="6" fillId="34" borderId="28" xfId="42" applyFont="1" applyFill="1" applyBorder="1" applyAlignment="1">
      <alignment/>
    </xf>
    <xf numFmtId="4" fontId="5" fillId="0" borderId="22" xfId="42" applyNumberFormat="1" applyFont="1" applyBorder="1" applyAlignment="1">
      <alignment/>
    </xf>
    <xf numFmtId="0" fontId="6" fillId="37" borderId="23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24" xfId="0" applyFont="1" applyFill="1" applyBorder="1" applyAlignment="1">
      <alignment horizontal="center" wrapText="1"/>
    </xf>
    <xf numFmtId="0" fontId="6" fillId="37" borderId="25" xfId="0" applyFont="1" applyFill="1" applyBorder="1" applyAlignment="1">
      <alignment horizontal="center" wrapText="1"/>
    </xf>
    <xf numFmtId="4" fontId="6" fillId="34" borderId="28" xfId="42" applyNumberFormat="1" applyFont="1" applyFill="1" applyBorder="1" applyAlignment="1">
      <alignment/>
    </xf>
    <xf numFmtId="4" fontId="5" fillId="34" borderId="28" xfId="42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6" fillId="38" borderId="27" xfId="0" applyFont="1" applyFill="1" applyBorder="1" applyAlignment="1">
      <alignment/>
    </xf>
    <xf numFmtId="171" fontId="6" fillId="38" borderId="27" xfId="42" applyFont="1" applyFill="1" applyBorder="1" applyAlignment="1">
      <alignment/>
    </xf>
    <xf numFmtId="171" fontId="6" fillId="38" borderId="27" xfId="0" applyNumberFormat="1" applyFont="1" applyFill="1" applyBorder="1" applyAlignment="1">
      <alignment/>
    </xf>
    <xf numFmtId="171" fontId="6" fillId="38" borderId="28" xfId="42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71" fontId="6" fillId="34" borderId="10" xfId="0" applyNumberFormat="1" applyFont="1" applyFill="1" applyBorder="1" applyAlignment="1">
      <alignment/>
    </xf>
    <xf numFmtId="171" fontId="6" fillId="34" borderId="10" xfId="42" applyFont="1" applyFill="1" applyBorder="1" applyAlignment="1">
      <alignment/>
    </xf>
    <xf numFmtId="0" fontId="0" fillId="0" borderId="0" xfId="60">
      <alignment/>
      <protection/>
    </xf>
    <xf numFmtId="0" fontId="74" fillId="28" borderId="10" xfId="60" applyFont="1" applyFill="1" applyBorder="1" applyAlignment="1">
      <alignment horizontal="center" vertical="center"/>
      <protection/>
    </xf>
    <xf numFmtId="0" fontId="67" fillId="28" borderId="10" xfId="60" applyFont="1" applyFill="1" applyBorder="1" applyAlignment="1">
      <alignment horizontal="center" vertical="center"/>
      <protection/>
    </xf>
    <xf numFmtId="0" fontId="67" fillId="28" borderId="10" xfId="60" applyFont="1" applyFill="1" applyBorder="1" applyAlignment="1">
      <alignment horizontal="center" vertical="center" wrapText="1"/>
      <protection/>
    </xf>
    <xf numFmtId="0" fontId="74" fillId="39" borderId="10" xfId="60" applyFont="1" applyFill="1" applyBorder="1" applyAlignment="1">
      <alignment horizontal="center" vertical="center" wrapText="1"/>
      <protection/>
    </xf>
    <xf numFmtId="0" fontId="66" fillId="40" borderId="10" xfId="60" applyFont="1" applyFill="1" applyBorder="1">
      <alignment/>
      <protection/>
    </xf>
    <xf numFmtId="0" fontId="66" fillId="40" borderId="10" xfId="60" applyFont="1" applyFill="1" applyBorder="1" applyAlignment="1">
      <alignment horizontal="center"/>
      <protection/>
    </xf>
    <xf numFmtId="0" fontId="70" fillId="40" borderId="10" xfId="60" applyFont="1" applyFill="1" applyBorder="1" applyAlignment="1">
      <alignment horizontal="center"/>
      <protection/>
    </xf>
    <xf numFmtId="0" fontId="0" fillId="41" borderId="10" xfId="60" applyFill="1" applyBorder="1">
      <alignment/>
      <protection/>
    </xf>
    <xf numFmtId="0" fontId="66" fillId="42" borderId="10" xfId="60" applyFont="1" applyFill="1" applyBorder="1">
      <alignment/>
      <protection/>
    </xf>
    <xf numFmtId="0" fontId="66" fillId="42" borderId="10" xfId="60" applyFont="1" applyFill="1" applyBorder="1" applyAlignment="1">
      <alignment horizontal="center"/>
      <protection/>
    </xf>
    <xf numFmtId="0" fontId="67" fillId="42" borderId="10" xfId="60" applyFont="1" applyFill="1" applyBorder="1">
      <alignment/>
      <protection/>
    </xf>
    <xf numFmtId="171" fontId="67" fillId="42" borderId="10" xfId="42" applyFont="1" applyFill="1" applyBorder="1" applyAlignment="1">
      <alignment horizontal="center"/>
    </xf>
    <xf numFmtId="0" fontId="74" fillId="43" borderId="10" xfId="60" applyFont="1" applyFill="1" applyBorder="1" applyAlignment="1">
      <alignment horizontal="right"/>
      <protection/>
    </xf>
    <xf numFmtId="0" fontId="74" fillId="43" borderId="10" xfId="60" applyFont="1" applyFill="1" applyBorder="1" applyAlignment="1">
      <alignment horizontal="center"/>
      <protection/>
    </xf>
    <xf numFmtId="0" fontId="67" fillId="44" borderId="10" xfId="60" applyFont="1" applyFill="1" applyBorder="1">
      <alignment/>
      <protection/>
    </xf>
    <xf numFmtId="171" fontId="67" fillId="44" borderId="10" xfId="42" applyFont="1" applyFill="1" applyBorder="1" applyAlignment="1">
      <alignment horizontal="right"/>
    </xf>
    <xf numFmtId="0" fontId="74" fillId="2" borderId="10" xfId="60" applyFont="1" applyFill="1" applyBorder="1" applyAlignment="1">
      <alignment horizontal="right"/>
      <protection/>
    </xf>
    <xf numFmtId="0" fontId="74" fillId="2" borderId="10" xfId="60" applyFont="1" applyFill="1" applyBorder="1" applyAlignment="1">
      <alignment horizontal="center"/>
      <protection/>
    </xf>
    <xf numFmtId="0" fontId="67" fillId="2" borderId="10" xfId="60" applyFont="1" applyFill="1" applyBorder="1">
      <alignment/>
      <protection/>
    </xf>
    <xf numFmtId="171" fontId="67" fillId="2" borderId="10" xfId="42" applyFont="1" applyFill="1" applyBorder="1" applyAlignment="1">
      <alignment horizontal="right"/>
    </xf>
    <xf numFmtId="0" fontId="66" fillId="45" borderId="10" xfId="60" applyFont="1" applyFill="1" applyBorder="1" applyAlignment="1">
      <alignment horizontal="center"/>
      <protection/>
    </xf>
    <xf numFmtId="0" fontId="70" fillId="45" borderId="10" xfId="60" applyFont="1" applyFill="1" applyBorder="1" applyAlignment="1">
      <alignment wrapText="1"/>
      <protection/>
    </xf>
    <xf numFmtId="171" fontId="66" fillId="0" borderId="10" xfId="42" applyFont="1" applyBorder="1" applyAlignment="1">
      <alignment/>
    </xf>
    <xf numFmtId="0" fontId="70" fillId="0" borderId="10" xfId="60" applyFont="1" applyBorder="1">
      <alignment/>
      <protection/>
    </xf>
    <xf numFmtId="0" fontId="70" fillId="0" borderId="10" xfId="60" applyFont="1" applyBorder="1" applyAlignment="1">
      <alignment wrapText="1"/>
      <protection/>
    </xf>
    <xf numFmtId="0" fontId="66" fillId="34" borderId="10" xfId="60" applyFont="1" applyFill="1" applyBorder="1" applyAlignment="1">
      <alignment horizontal="center"/>
      <protection/>
    </xf>
    <xf numFmtId="0" fontId="74" fillId="17" borderId="10" xfId="60" applyFont="1" applyFill="1" applyBorder="1" applyAlignment="1">
      <alignment horizontal="right"/>
      <protection/>
    </xf>
    <xf numFmtId="0" fontId="74" fillId="17" borderId="10" xfId="60" applyFont="1" applyFill="1" applyBorder="1" applyAlignment="1">
      <alignment horizontal="center"/>
      <protection/>
    </xf>
    <xf numFmtId="0" fontId="67" fillId="17" borderId="10" xfId="60" applyFont="1" applyFill="1" applyBorder="1" applyAlignment="1">
      <alignment wrapText="1"/>
      <protection/>
    </xf>
    <xf numFmtId="171" fontId="67" fillId="17" borderId="10" xfId="42" applyFont="1" applyFill="1" applyBorder="1" applyAlignment="1">
      <alignment horizontal="right"/>
    </xf>
    <xf numFmtId="0" fontId="66" fillId="11" borderId="10" xfId="60" applyFont="1" applyFill="1" applyBorder="1" applyAlignment="1">
      <alignment horizontal="right" vertical="center"/>
      <protection/>
    </xf>
    <xf numFmtId="0" fontId="74" fillId="11" borderId="10" xfId="60" applyFont="1" applyFill="1" applyBorder="1" applyAlignment="1">
      <alignment horizontal="center"/>
      <protection/>
    </xf>
    <xf numFmtId="0" fontId="67" fillId="11" borderId="10" xfId="60" applyFont="1" applyFill="1" applyBorder="1" applyAlignment="1">
      <alignment wrapText="1"/>
      <protection/>
    </xf>
    <xf numFmtId="171" fontId="67" fillId="11" borderId="10" xfId="42" applyFont="1" applyFill="1" applyBorder="1" applyAlignment="1">
      <alignment horizontal="right"/>
    </xf>
    <xf numFmtId="0" fontId="66" fillId="0" borderId="10" xfId="60" applyFont="1" applyBorder="1" applyAlignment="1">
      <alignment horizontal="right" vertical="center"/>
      <protection/>
    </xf>
    <xf numFmtId="0" fontId="66" fillId="0" borderId="10" xfId="60" applyFont="1" applyBorder="1" applyAlignment="1">
      <alignment horizontal="center" vertical="center"/>
      <protection/>
    </xf>
    <xf numFmtId="171" fontId="70" fillId="0" borderId="10" xfId="42" applyFont="1" applyBorder="1" applyAlignment="1">
      <alignment horizontal="right"/>
    </xf>
    <xf numFmtId="176" fontId="66" fillId="0" borderId="0" xfId="60" applyNumberFormat="1" applyFont="1">
      <alignment/>
      <protection/>
    </xf>
    <xf numFmtId="0" fontId="66" fillId="45" borderId="10" xfId="60" applyFont="1" applyFill="1" applyBorder="1" applyAlignment="1">
      <alignment horizontal="center" vertical="center"/>
      <protection/>
    </xf>
    <xf numFmtId="171" fontId="66" fillId="0" borderId="0" xfId="60" applyNumberFormat="1" applyFont="1">
      <alignment/>
      <protection/>
    </xf>
    <xf numFmtId="0" fontId="70" fillId="45" borderId="10" xfId="60" applyFont="1" applyFill="1" applyBorder="1">
      <alignment/>
      <protection/>
    </xf>
    <xf numFmtId="171" fontId="0" fillId="0" borderId="0" xfId="60" applyNumberFormat="1">
      <alignment/>
      <protection/>
    </xf>
    <xf numFmtId="0" fontId="66" fillId="0" borderId="10" xfId="60" applyFont="1" applyBorder="1" applyAlignment="1">
      <alignment horizontal="center"/>
      <protection/>
    </xf>
    <xf numFmtId="0" fontId="66" fillId="12" borderId="10" xfId="60" applyFont="1" applyFill="1" applyBorder="1" applyAlignment="1">
      <alignment horizontal="right"/>
      <protection/>
    </xf>
    <xf numFmtId="0" fontId="74" fillId="12" borderId="10" xfId="60" applyFont="1" applyFill="1" applyBorder="1" applyAlignment="1">
      <alignment horizontal="center"/>
      <protection/>
    </xf>
    <xf numFmtId="0" fontId="67" fillId="12" borderId="10" xfId="60" applyFont="1" applyFill="1" applyBorder="1" applyAlignment="1">
      <alignment wrapText="1"/>
      <protection/>
    </xf>
    <xf numFmtId="171" fontId="67" fillId="12" borderId="10" xfId="42" applyFont="1" applyFill="1" applyBorder="1" applyAlignment="1">
      <alignment horizontal="right"/>
    </xf>
    <xf numFmtId="171" fontId="74" fillId="12" borderId="10" xfId="42" applyFont="1" applyFill="1" applyBorder="1" applyAlignment="1">
      <alignment/>
    </xf>
    <xf numFmtId="0" fontId="66" fillId="6" borderId="10" xfId="60" applyFont="1" applyFill="1" applyBorder="1" applyAlignment="1">
      <alignment horizontal="right"/>
      <protection/>
    </xf>
    <xf numFmtId="0" fontId="74" fillId="6" borderId="10" xfId="60" applyFont="1" applyFill="1" applyBorder="1" applyAlignment="1">
      <alignment horizontal="center"/>
      <protection/>
    </xf>
    <xf numFmtId="0" fontId="67" fillId="6" borderId="10" xfId="60" applyFont="1" applyFill="1" applyBorder="1" applyAlignment="1">
      <alignment wrapText="1"/>
      <protection/>
    </xf>
    <xf numFmtId="171" fontId="67" fillId="6" borderId="10" xfId="42" applyFont="1" applyFill="1" applyBorder="1" applyAlignment="1">
      <alignment horizontal="right"/>
    </xf>
    <xf numFmtId="0" fontId="66" fillId="0" borderId="10" xfId="60" applyFont="1" applyBorder="1" applyAlignment="1">
      <alignment horizontal="right"/>
      <protection/>
    </xf>
    <xf numFmtId="0" fontId="66" fillId="19" borderId="10" xfId="60" applyFont="1" applyFill="1" applyBorder="1" applyAlignment="1">
      <alignment horizontal="right"/>
      <protection/>
    </xf>
    <xf numFmtId="0" fontId="74" fillId="19" borderId="10" xfId="60" applyFont="1" applyFill="1" applyBorder="1" applyAlignment="1">
      <alignment horizontal="center"/>
      <protection/>
    </xf>
    <xf numFmtId="0" fontId="67" fillId="19" borderId="10" xfId="60" applyFont="1" applyFill="1" applyBorder="1">
      <alignment/>
      <protection/>
    </xf>
    <xf numFmtId="171" fontId="67" fillId="19" borderId="10" xfId="42" applyFont="1" applyFill="1" applyBorder="1" applyAlignment="1">
      <alignment horizontal="right"/>
    </xf>
    <xf numFmtId="0" fontId="66" fillId="7" borderId="10" xfId="60" applyFont="1" applyFill="1" applyBorder="1" applyAlignment="1">
      <alignment horizontal="right"/>
      <protection/>
    </xf>
    <xf numFmtId="0" fontId="74" fillId="7" borderId="10" xfId="60" applyFont="1" applyFill="1" applyBorder="1" applyAlignment="1">
      <alignment horizontal="center"/>
      <protection/>
    </xf>
    <xf numFmtId="0" fontId="67" fillId="7" borderId="10" xfId="60" applyFont="1" applyFill="1" applyBorder="1">
      <alignment/>
      <protection/>
    </xf>
    <xf numFmtId="171" fontId="67" fillId="7" borderId="10" xfId="42" applyFont="1" applyFill="1" applyBorder="1" applyAlignment="1">
      <alignment horizontal="right"/>
    </xf>
    <xf numFmtId="0" fontId="66" fillId="34" borderId="10" xfId="60" applyFont="1" applyFill="1" applyBorder="1" applyAlignment="1">
      <alignment horizontal="right"/>
      <protection/>
    </xf>
    <xf numFmtId="0" fontId="66" fillId="0" borderId="10" xfId="60" applyFont="1" applyBorder="1">
      <alignment/>
      <protection/>
    </xf>
    <xf numFmtId="0" fontId="75" fillId="0" borderId="0" xfId="60" applyFont="1">
      <alignment/>
      <protection/>
    </xf>
    <xf numFmtId="176" fontId="75" fillId="0" borderId="0" xfId="45" applyNumberFormat="1" applyFont="1" applyAlignment="1">
      <alignment/>
    </xf>
    <xf numFmtId="176" fontId="75" fillId="0" borderId="0" xfId="60" applyNumberFormat="1" applyFont="1">
      <alignment/>
      <protection/>
    </xf>
    <xf numFmtId="0" fontId="6" fillId="0" borderId="0" xfId="60" applyFont="1" applyBorder="1">
      <alignment/>
      <protection/>
    </xf>
    <xf numFmtId="171" fontId="6" fillId="0" borderId="0" xfId="45" applyFont="1" applyBorder="1" applyAlignment="1">
      <alignment/>
    </xf>
    <xf numFmtId="0" fontId="74" fillId="0" borderId="0" xfId="60" applyFont="1">
      <alignment/>
      <protection/>
    </xf>
    <xf numFmtId="176" fontId="74" fillId="0" borderId="0" xfId="45" applyNumberFormat="1" applyFont="1" applyAlignment="1">
      <alignment/>
    </xf>
    <xf numFmtId="0" fontId="9" fillId="0" borderId="0" xfId="61" applyFont="1" applyFill="1" applyBorder="1" applyAlignment="1" applyProtection="1">
      <alignment/>
      <protection locked="0"/>
    </xf>
    <xf numFmtId="176" fontId="74" fillId="0" borderId="0" xfId="45" applyNumberFormat="1" applyFont="1" applyAlignment="1">
      <alignment vertical="top"/>
    </xf>
    <xf numFmtId="0" fontId="76" fillId="0" borderId="0" xfId="60" applyFont="1" applyAlignment="1">
      <alignment horizontal="left"/>
      <protection/>
    </xf>
    <xf numFmtId="0" fontId="65" fillId="0" borderId="0" xfId="60" applyFont="1" applyAlignment="1">
      <alignment horizontal="left"/>
      <protection/>
    </xf>
    <xf numFmtId="0" fontId="0" fillId="0" borderId="0" xfId="0" applyFill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5" fillId="34" borderId="3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3" xfId="0" applyFill="1" applyBorder="1" applyAlignment="1">
      <alignment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0" fillId="34" borderId="33" xfId="59" applyFont="1" applyFill="1" applyBorder="1" applyAlignment="1">
      <alignment horizontal="center"/>
      <protection/>
    </xf>
    <xf numFmtId="0" fontId="70" fillId="34" borderId="34" xfId="59" applyFont="1" applyFill="1" applyBorder="1" applyAlignment="1">
      <alignment horizontal="center"/>
      <protection/>
    </xf>
    <xf numFmtId="0" fontId="67" fillId="12" borderId="35" xfId="59" applyFont="1" applyFill="1" applyBorder="1" applyAlignment="1">
      <alignment horizontal="center"/>
      <protection/>
    </xf>
    <xf numFmtId="0" fontId="70" fillId="34" borderId="10" xfId="59" applyFont="1" applyFill="1" applyBorder="1">
      <alignment/>
      <protection/>
    </xf>
    <xf numFmtId="171" fontId="2" fillId="34" borderId="10" xfId="44" applyFont="1" applyFill="1" applyBorder="1" applyAlignment="1">
      <alignment horizontal="right"/>
    </xf>
    <xf numFmtId="0" fontId="67" fillId="12" borderId="10" xfId="59" applyFont="1" applyFill="1" applyBorder="1">
      <alignment/>
      <protection/>
    </xf>
    <xf numFmtId="171" fontId="3" fillId="12" borderId="10" xfId="44" applyFont="1" applyFill="1" applyBorder="1" applyAlignment="1">
      <alignment horizontal="right"/>
    </xf>
    <xf numFmtId="0" fontId="70" fillId="34" borderId="10" xfId="59" applyFont="1" applyFill="1" applyBorder="1" applyAlignment="1">
      <alignment horizontal="center"/>
      <protection/>
    </xf>
    <xf numFmtId="171" fontId="0" fillId="0" borderId="0" xfId="42" applyFont="1" applyAlignment="1">
      <alignment/>
    </xf>
    <xf numFmtId="0" fontId="14" fillId="0" borderId="0" xfId="0" applyFont="1" applyAlignment="1">
      <alignment/>
    </xf>
    <xf numFmtId="171" fontId="5" fillId="34" borderId="13" xfId="42" applyFont="1" applyFill="1" applyBorder="1" applyAlignment="1">
      <alignment/>
    </xf>
    <xf numFmtId="171" fontId="5" fillId="34" borderId="15" xfId="42" applyFont="1" applyFill="1" applyBorder="1" applyAlignment="1">
      <alignment/>
    </xf>
    <xf numFmtId="4" fontId="5" fillId="34" borderId="16" xfId="42" applyNumberFormat="1" applyFont="1" applyFill="1" applyBorder="1" applyAlignment="1">
      <alignment/>
    </xf>
    <xf numFmtId="171" fontId="6" fillId="10" borderId="20" xfId="42" applyFont="1" applyFill="1" applyBorder="1" applyAlignment="1">
      <alignment/>
    </xf>
    <xf numFmtId="171" fontId="5" fillId="34" borderId="16" xfId="42" applyFont="1" applyFill="1" applyBorder="1" applyAlignment="1">
      <alignment/>
    </xf>
    <xf numFmtId="171" fontId="6" fillId="7" borderId="20" xfId="42" applyFont="1" applyFill="1" applyBorder="1" applyAlignment="1">
      <alignment/>
    </xf>
    <xf numFmtId="171" fontId="6" fillId="11" borderId="20" xfId="42" applyFont="1" applyFill="1" applyBorder="1" applyAlignment="1">
      <alignment/>
    </xf>
    <xf numFmtId="171" fontId="5" fillId="34" borderId="10" xfId="42" applyFont="1" applyFill="1" applyBorder="1" applyAlignment="1">
      <alignment/>
    </xf>
    <xf numFmtId="171" fontId="6" fillId="12" borderId="10" xfId="42" applyFont="1" applyFill="1" applyBorder="1" applyAlignment="1">
      <alignment/>
    </xf>
    <xf numFmtId="4" fontId="5" fillId="34" borderId="15" xfId="42" applyNumberFormat="1" applyFont="1" applyFill="1" applyBorder="1" applyAlignment="1">
      <alignment/>
    </xf>
    <xf numFmtId="4" fontId="6" fillId="11" borderId="19" xfId="42" applyNumberFormat="1" applyFont="1" applyFill="1" applyBorder="1" applyAlignment="1">
      <alignment/>
    </xf>
    <xf numFmtId="171" fontId="6" fillId="10" borderId="18" xfId="42" applyFont="1" applyFill="1" applyBorder="1" applyAlignment="1">
      <alignment/>
    </xf>
    <xf numFmtId="4" fontId="5" fillId="34" borderId="18" xfId="42" applyNumberFormat="1" applyFont="1" applyFill="1" applyBorder="1" applyAlignment="1">
      <alignment/>
    </xf>
    <xf numFmtId="2" fontId="5" fillId="34" borderId="19" xfId="44" applyNumberFormat="1" applyFont="1" applyFill="1" applyBorder="1" applyAlignment="1">
      <alignment/>
    </xf>
    <xf numFmtId="171" fontId="6" fillId="9" borderId="36" xfId="42" applyFont="1" applyFill="1" applyBorder="1" applyAlignment="1">
      <alignment/>
    </xf>
    <xf numFmtId="0" fontId="66" fillId="0" borderId="10" xfId="60" applyFont="1" applyFill="1" applyBorder="1" applyAlignment="1">
      <alignment horizontal="right"/>
      <protection/>
    </xf>
    <xf numFmtId="0" fontId="66" fillId="0" borderId="10" xfId="60" applyFont="1" applyFill="1" applyBorder="1" applyAlignment="1">
      <alignment horizontal="center"/>
      <protection/>
    </xf>
    <xf numFmtId="0" fontId="70" fillId="0" borderId="10" xfId="60" applyFont="1" applyFill="1" applyBorder="1" applyAlignment="1">
      <alignment wrapText="1"/>
      <protection/>
    </xf>
    <xf numFmtId="171" fontId="70" fillId="0" borderId="10" xfId="42" applyFont="1" applyFill="1" applyBorder="1" applyAlignment="1">
      <alignment horizontal="right"/>
    </xf>
    <xf numFmtId="171" fontId="67" fillId="0" borderId="10" xfId="42" applyFont="1" applyFill="1" applyBorder="1" applyAlignment="1">
      <alignment horizontal="center"/>
    </xf>
    <xf numFmtId="171" fontId="66" fillId="0" borderId="10" xfId="42" applyFont="1" applyFill="1" applyBorder="1" applyAlignment="1">
      <alignment/>
    </xf>
    <xf numFmtId="0" fontId="70" fillId="0" borderId="10" xfId="60" applyFont="1" applyFill="1" applyBorder="1">
      <alignment/>
      <protection/>
    </xf>
    <xf numFmtId="0" fontId="5" fillId="0" borderId="10" xfId="60" applyFont="1" applyFill="1" applyBorder="1">
      <alignment/>
      <protection/>
    </xf>
    <xf numFmtId="0" fontId="76" fillId="0" borderId="0" xfId="60" applyFont="1" applyAlignment="1">
      <alignment horizontal="left"/>
      <protection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10" xfId="0" applyFont="1" applyBorder="1" applyAlignment="1">
      <alignment/>
    </xf>
    <xf numFmtId="171" fontId="5" fillId="0" borderId="21" xfId="0" applyNumberFormat="1" applyFont="1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171" fontId="6" fillId="34" borderId="37" xfId="42" applyFont="1" applyFill="1" applyBorder="1" applyAlignment="1">
      <alignment/>
    </xf>
    <xf numFmtId="4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171" fontId="5" fillId="0" borderId="10" xfId="42" applyFont="1" applyBorder="1" applyAlignment="1">
      <alignment wrapText="1"/>
    </xf>
    <xf numFmtId="0" fontId="6" fillId="37" borderId="24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5" fillId="37" borderId="21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171" fontId="5" fillId="37" borderId="10" xfId="42" applyFont="1" applyFill="1" applyBorder="1" applyAlignment="1">
      <alignment horizontal="center"/>
    </xf>
    <xf numFmtId="171" fontId="5" fillId="37" borderId="10" xfId="42" applyFont="1" applyFill="1" applyBorder="1" applyAlignment="1">
      <alignment horizontal="center" wrapText="1"/>
    </xf>
    <xf numFmtId="4" fontId="5" fillId="37" borderId="10" xfId="0" applyNumberFormat="1" applyFont="1" applyFill="1" applyBorder="1" applyAlignment="1">
      <alignment horizontal="center" wrapText="1"/>
    </xf>
    <xf numFmtId="4" fontId="5" fillId="37" borderId="22" xfId="42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71" fontId="67" fillId="2" borderId="10" xfId="42" applyFont="1" applyFill="1" applyBorder="1" applyAlignment="1">
      <alignment horizontal="center"/>
    </xf>
    <xf numFmtId="171" fontId="67" fillId="44" borderId="10" xfId="42" applyFont="1" applyFill="1" applyBorder="1" applyAlignment="1">
      <alignment horizontal="center"/>
    </xf>
    <xf numFmtId="0" fontId="67" fillId="13" borderId="10" xfId="59" applyFont="1" applyFill="1" applyBorder="1">
      <alignment/>
      <protection/>
    </xf>
    <xf numFmtId="171" fontId="3" fillId="13" borderId="10" xfId="44" applyFont="1" applyFill="1" applyBorder="1" applyAlignment="1">
      <alignment horizontal="right"/>
    </xf>
    <xf numFmtId="171" fontId="71" fillId="13" borderId="10" xfId="44" applyFont="1" applyFill="1" applyBorder="1" applyAlignment="1">
      <alignment horizontal="right"/>
    </xf>
    <xf numFmtId="171" fontId="6" fillId="13" borderId="10" xfId="42" applyFont="1" applyFill="1" applyBorder="1" applyAlignment="1">
      <alignment/>
    </xf>
    <xf numFmtId="0" fontId="67" fillId="46" borderId="10" xfId="59" applyFont="1" applyFill="1" applyBorder="1" applyAlignment="1">
      <alignment horizontal="center"/>
      <protection/>
    </xf>
    <xf numFmtId="0" fontId="67" fillId="46" borderId="10" xfId="59" applyFont="1" applyFill="1" applyBorder="1">
      <alignment/>
      <protection/>
    </xf>
    <xf numFmtId="171" fontId="3" fillId="46" borderId="10" xfId="44" applyFont="1" applyFill="1" applyBorder="1" applyAlignment="1">
      <alignment horizontal="right"/>
    </xf>
    <xf numFmtId="171" fontId="71" fillId="46" borderId="10" xfId="44" applyFont="1" applyFill="1" applyBorder="1" applyAlignment="1">
      <alignment horizontal="right"/>
    </xf>
    <xf numFmtId="171" fontId="6" fillId="46" borderId="10" xfId="42" applyFont="1" applyFill="1" applyBorder="1" applyAlignment="1">
      <alignment/>
    </xf>
    <xf numFmtId="171" fontId="6" fillId="0" borderId="10" xfId="42" applyFont="1" applyBorder="1" applyAlignment="1">
      <alignment/>
    </xf>
    <xf numFmtId="0" fontId="77" fillId="45" borderId="38" xfId="0" applyFont="1" applyFill="1" applyBorder="1" applyAlignment="1">
      <alignment horizontal="center" vertical="center" wrapText="1"/>
    </xf>
    <xf numFmtId="0" fontId="77" fillId="45" borderId="39" xfId="0" applyFont="1" applyFill="1" applyBorder="1" applyAlignment="1">
      <alignment horizontal="center" vertical="center" wrapText="1"/>
    </xf>
    <xf numFmtId="0" fontId="77" fillId="45" borderId="40" xfId="0" applyFont="1" applyFill="1" applyBorder="1" applyAlignment="1">
      <alignment horizontal="center" vertical="center" wrapText="1"/>
    </xf>
    <xf numFmtId="0" fontId="77" fillId="45" borderId="41" xfId="0" applyFont="1" applyFill="1" applyBorder="1" applyAlignment="1">
      <alignment horizontal="center" vertical="center" wrapText="1"/>
    </xf>
    <xf numFmtId="0" fontId="77" fillId="45" borderId="40" xfId="0" applyFont="1" applyFill="1" applyBorder="1" applyAlignment="1">
      <alignment vertical="center" wrapText="1"/>
    </xf>
    <xf numFmtId="4" fontId="77" fillId="45" borderId="41" xfId="0" applyNumberFormat="1" applyFont="1" applyFill="1" applyBorder="1" applyAlignment="1">
      <alignment horizontal="right" vertical="center" wrapText="1"/>
    </xf>
    <xf numFmtId="0" fontId="77" fillId="45" borderId="41" xfId="0" applyFont="1" applyFill="1" applyBorder="1" applyAlignment="1">
      <alignment horizontal="right" vertical="center" wrapText="1"/>
    </xf>
    <xf numFmtId="0" fontId="78" fillId="45" borderId="40" xfId="0" applyFont="1" applyFill="1" applyBorder="1" applyAlignment="1">
      <alignment vertical="center" wrapText="1"/>
    </xf>
    <xf numFmtId="4" fontId="78" fillId="45" borderId="41" xfId="0" applyNumberFormat="1" applyFont="1" applyFill="1" applyBorder="1" applyAlignment="1">
      <alignment horizontal="right" vertical="center" wrapText="1"/>
    </xf>
    <xf numFmtId="0" fontId="78" fillId="45" borderId="41" xfId="0" applyFont="1" applyFill="1" applyBorder="1" applyAlignment="1">
      <alignment horizontal="right" vertical="center" wrapText="1"/>
    </xf>
    <xf numFmtId="0" fontId="77" fillId="47" borderId="40" xfId="0" applyFont="1" applyFill="1" applyBorder="1" applyAlignment="1">
      <alignment vertical="center" wrapText="1"/>
    </xf>
    <xf numFmtId="4" fontId="77" fillId="47" borderId="41" xfId="0" applyNumberFormat="1" applyFont="1" applyFill="1" applyBorder="1" applyAlignment="1">
      <alignment horizontal="right" vertical="center" wrapText="1"/>
    </xf>
    <xf numFmtId="0" fontId="77" fillId="47" borderId="41" xfId="0" applyFont="1" applyFill="1" applyBorder="1" applyAlignment="1">
      <alignment horizontal="right" vertical="center" wrapText="1"/>
    </xf>
    <xf numFmtId="0" fontId="77" fillId="27" borderId="40" xfId="0" applyFont="1" applyFill="1" applyBorder="1" applyAlignment="1">
      <alignment vertical="center" wrapText="1"/>
    </xf>
    <xf numFmtId="4" fontId="77" fillId="27" borderId="41" xfId="0" applyNumberFormat="1" applyFont="1" applyFill="1" applyBorder="1" applyAlignment="1">
      <alignment horizontal="right" vertical="center" wrapText="1"/>
    </xf>
    <xf numFmtId="0" fontId="77" fillId="27" borderId="41" xfId="0" applyFont="1" applyFill="1" applyBorder="1" applyAlignment="1">
      <alignment horizontal="right" vertical="center" wrapText="1"/>
    </xf>
    <xf numFmtId="171" fontId="5" fillId="0" borderId="10" xfId="0" applyNumberFormat="1" applyFont="1" applyBorder="1" applyAlignment="1">
      <alignment horizontal="right" vertical="center" wrapText="1"/>
    </xf>
    <xf numFmtId="171" fontId="66" fillId="0" borderId="0" xfId="44" applyNumberFormat="1" applyFont="1" applyBorder="1" applyAlignment="1">
      <alignment/>
    </xf>
    <xf numFmtId="0" fontId="70" fillId="34" borderId="35" xfId="59" applyFont="1" applyFill="1" applyBorder="1" applyAlignment="1">
      <alignment horizontal="center"/>
      <protection/>
    </xf>
    <xf numFmtId="0" fontId="70" fillId="34" borderId="24" xfId="59" applyFont="1" applyFill="1" applyBorder="1">
      <alignment/>
      <protection/>
    </xf>
    <xf numFmtId="171" fontId="2" fillId="34" borderId="24" xfId="44" applyFont="1" applyFill="1" applyBorder="1" applyAlignment="1">
      <alignment horizontal="right"/>
    </xf>
    <xf numFmtId="171" fontId="5" fillId="34" borderId="24" xfId="42" applyFont="1" applyFill="1" applyBorder="1" applyAlignment="1">
      <alignment/>
    </xf>
    <xf numFmtId="171" fontId="3" fillId="34" borderId="10" xfId="44" applyFont="1" applyFill="1" applyBorder="1" applyAlignment="1">
      <alignment horizontal="right"/>
    </xf>
    <xf numFmtId="0" fontId="67" fillId="39" borderId="10" xfId="59" applyFont="1" applyFill="1" applyBorder="1">
      <alignment/>
      <protection/>
    </xf>
    <xf numFmtId="171" fontId="3" fillId="39" borderId="10" xfId="44" applyFont="1" applyFill="1" applyBorder="1" applyAlignment="1">
      <alignment horizontal="right"/>
    </xf>
    <xf numFmtId="171" fontId="6" fillId="39" borderId="10" xfId="42" applyFont="1" applyFill="1" applyBorder="1" applyAlignment="1">
      <alignment/>
    </xf>
    <xf numFmtId="0" fontId="67" fillId="39" borderId="10" xfId="59" applyFont="1" applyFill="1" applyBorder="1" applyAlignment="1">
      <alignment horizontal="center"/>
      <protection/>
    </xf>
    <xf numFmtId="0" fontId="67" fillId="13" borderId="22" xfId="5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3" fontId="17" fillId="0" borderId="20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46" fillId="3" borderId="10" xfId="16" applyBorder="1" applyAlignment="1">
      <alignment horizontal="right" vertical="center"/>
    </xf>
    <xf numFmtId="4" fontId="46" fillId="3" borderId="10" xfId="16" applyNumberFormat="1" applyBorder="1" applyAlignment="1">
      <alignment horizontal="right" vertical="center"/>
    </xf>
    <xf numFmtId="10" fontId="46" fillId="3" borderId="10" xfId="16" applyNumberFormat="1" applyBorder="1" applyAlignment="1">
      <alignment horizontal="right" vertical="center"/>
    </xf>
    <xf numFmtId="2" fontId="46" fillId="3" borderId="10" xfId="16" applyNumberFormat="1" applyBorder="1" applyAlignment="1">
      <alignment horizontal="right" vertical="center"/>
    </xf>
    <xf numFmtId="0" fontId="46" fillId="3" borderId="10" xfId="16" applyBorder="1" applyAlignment="1">
      <alignment vertical="center"/>
    </xf>
    <xf numFmtId="0" fontId="63" fillId="3" borderId="10" xfId="16" applyFont="1" applyBorder="1" applyAlignment="1">
      <alignment horizontal="right" vertical="center" wrapText="1"/>
    </xf>
    <xf numFmtId="0" fontId="63" fillId="3" borderId="10" xfId="16" applyFont="1" applyBorder="1" applyAlignment="1">
      <alignment horizontal="center" vertical="center"/>
    </xf>
    <xf numFmtId="0" fontId="63" fillId="3" borderId="10" xfId="16" applyFont="1" applyBorder="1" applyAlignment="1">
      <alignment horizontal="center" vertical="center" wrapText="1"/>
    </xf>
    <xf numFmtId="0" fontId="63" fillId="3" borderId="10" xfId="16" applyFont="1" applyBorder="1" applyAlignment="1">
      <alignment horizontal="right" vertical="center"/>
    </xf>
    <xf numFmtId="0" fontId="63" fillId="3" borderId="10" xfId="16" applyFont="1" applyBorder="1" applyAlignment="1">
      <alignment horizontal="center"/>
    </xf>
    <xf numFmtId="4" fontId="63" fillId="3" borderId="10" xfId="16" applyNumberFormat="1" applyFont="1" applyBorder="1" applyAlignment="1">
      <alignment/>
    </xf>
    <xf numFmtId="2" fontId="63" fillId="3" borderId="10" xfId="16" applyNumberFormat="1" applyFont="1" applyBorder="1" applyAlignment="1">
      <alignment/>
    </xf>
    <xf numFmtId="0" fontId="63" fillId="3" borderId="10" xfId="16" applyFont="1" applyBorder="1" applyAlignment="1">
      <alignment/>
    </xf>
    <xf numFmtId="2" fontId="63" fillId="3" borderId="10" xfId="16" applyNumberFormat="1" applyFont="1" applyBorder="1" applyAlignment="1">
      <alignment horizontal="right" vertical="center"/>
    </xf>
    <xf numFmtId="0" fontId="79" fillId="48" borderId="19" xfId="0" applyFont="1" applyFill="1" applyBorder="1" applyAlignment="1">
      <alignment horizontal="center" vertical="center" wrapText="1"/>
    </xf>
    <xf numFmtId="4" fontId="79" fillId="0" borderId="19" xfId="0" applyNumberFormat="1" applyFont="1" applyBorder="1" applyAlignment="1">
      <alignment vertical="center" wrapText="1"/>
    </xf>
    <xf numFmtId="0" fontId="79" fillId="0" borderId="19" xfId="0" applyFont="1" applyBorder="1" applyAlignment="1">
      <alignment vertical="center" wrapText="1"/>
    </xf>
    <xf numFmtId="4" fontId="79" fillId="48" borderId="19" xfId="0" applyNumberFormat="1" applyFont="1" applyFill="1" applyBorder="1" applyAlignment="1">
      <alignment vertical="center" wrapText="1"/>
    </xf>
    <xf numFmtId="0" fontId="79" fillId="48" borderId="19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79" fillId="0" borderId="11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48" borderId="16" xfId="0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vertical="center" wrapText="1"/>
    </xf>
    <xf numFmtId="0" fontId="79" fillId="48" borderId="16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indent="4"/>
    </xf>
    <xf numFmtId="0" fontId="0" fillId="34" borderId="0" xfId="0" applyFill="1" applyBorder="1" applyAlignment="1">
      <alignment horizontal="left" indent="4"/>
    </xf>
    <xf numFmtId="0" fontId="15" fillId="34" borderId="3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80" fillId="34" borderId="30" xfId="0" applyFont="1" applyFill="1" applyBorder="1" applyAlignment="1">
      <alignment horizontal="center" wrapText="1"/>
    </xf>
    <xf numFmtId="0" fontId="80" fillId="34" borderId="0" xfId="0" applyFont="1" applyFill="1" applyBorder="1" applyAlignment="1">
      <alignment horizontal="center" wrapText="1"/>
    </xf>
    <xf numFmtId="0" fontId="80" fillId="34" borderId="31" xfId="0" applyFont="1" applyFill="1" applyBorder="1" applyAlignment="1">
      <alignment horizontal="center" wrapText="1"/>
    </xf>
    <xf numFmtId="0" fontId="76" fillId="0" borderId="0" xfId="60" applyFont="1" applyAlignment="1">
      <alignment horizontal="left"/>
      <protection/>
    </xf>
    <xf numFmtId="0" fontId="74" fillId="0" borderId="0" xfId="59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5</xdr:row>
      <xdr:rowOff>133350</xdr:rowOff>
    </xdr:to>
    <xdr:pic>
      <xdr:nvPicPr>
        <xdr:cNvPr id="1" name="Picture 1" descr="stema e kosov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</xdr:row>
      <xdr:rowOff>28575</xdr:rowOff>
    </xdr:from>
    <xdr:to>
      <xdr:col>8</xdr:col>
      <xdr:colOff>76200</xdr:colOff>
      <xdr:row>6</xdr:row>
      <xdr:rowOff>38100</xdr:rowOff>
    </xdr:to>
    <xdr:pic>
      <xdr:nvPicPr>
        <xdr:cNvPr id="2" name="Picture 2" descr="STEMA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57650" y="19050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98" name="Table98" displayName="Table98" ref="A4:I11" comment="" totalsRowShown="0">
  <autoFilter ref="A4:I11"/>
  <tableColumns count="9">
    <tableColumn id="1" name="Kategoritë ekonomike"/>
    <tableColumn id="2" name="Ndarjet Buxhetore Nr: 08/L-066"/>
    <tableColumn id="3" name="Bartja e THV nga 2020 dhe 2021"/>
    <tableColumn id="4" name="Grant shtesë prej MAPL"/>
    <tableColumn id="5" name="IPA fonde"/>
    <tableColumn id="6" name="Donacione të bartura"/>
    <tableColumn id="7" name="Donacion nga Qeveria Japoneze"/>
    <tableColumn id="8" name="Financimi nga huamarrjet"/>
    <tableColumn id="9" name="Shtesa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4:F15" comment="" totalsRowShown="0">
  <autoFilter ref="A4:F15"/>
  <tableColumns count="6">
    <tableColumn id="1" name="Kodi"/>
    <tableColumn id="2" name="Përshkrimi"/>
    <tableColumn id="3" name="Shpenzimi janar-dhjetor 2022"/>
    <tableColumn id="4" name="Shpenzimi janar-dhjetor 2021"/>
    <tableColumn id="5" name="Krahasimi 2022-2021"/>
    <tableColumn id="6" name="Krahasimi në %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6:F63" comment="" totalsRowShown="0">
  <autoFilter ref="A16:F63"/>
  <tableColumns count="6">
    <tableColumn id="1" name="2"/>
    <tableColumn id="2" name="Mallrat dhe sherbimet"/>
    <tableColumn id="3" name="Shpenzimi 2022"/>
    <tableColumn id="4" name="Shpenzimi 2021"/>
    <tableColumn id="5" name="Krahasimi 2022-2021"/>
    <tableColumn id="6" name="Krahasimi në %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64:F68" comment="" totalsRowShown="0">
  <autoFilter ref="A64:F68"/>
  <tableColumns count="6">
    <tableColumn id="1" name="3"/>
    <tableColumn id="2" name="Shpenzimet komunale"/>
    <tableColumn id="3" name="Shpenzimi 2022"/>
    <tableColumn id="4" name="Shpenzimi 2021"/>
    <tableColumn id="5" name="Krahasimi 2022-2021"/>
    <tableColumn id="6" name="Krahasimi në %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69:F73" comment="" totalsRowShown="0">
  <autoFilter ref="A69:F73"/>
  <tableColumns count="6">
    <tableColumn id="1" name="4"/>
    <tableColumn id="2" name="Subvencionet dhe transferet"/>
    <tableColumn id="3" name="Shpenzimi  2022"/>
    <tableColumn id="4" name="Shpenzimi 2021"/>
    <tableColumn id="5" name="Krahasimi 2022-2021"/>
    <tableColumn id="6" name="Krahasimi në %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74:F94" comment="" totalsRowShown="0">
  <autoFilter ref="A74:F94"/>
  <tableColumns count="6">
    <tableColumn id="1" name="5"/>
    <tableColumn id="2" name="Investimet kapitale"/>
    <tableColumn id="3" name="Shpenzimi 2022"/>
    <tableColumn id="4" name="Shpenzimi 2021"/>
    <tableColumn id="5" name="Krahasimi 2022-2021"/>
    <tableColumn id="6" name="Krahasimi në %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Relationship Id="rId6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58"/>
  <sheetViews>
    <sheetView zoomScalePageLayoutView="0" workbookViewId="0" topLeftCell="A1">
      <selection activeCell="H43" sqref="H43"/>
    </sheetView>
  </sheetViews>
  <sheetFormatPr defaultColWidth="9.140625" defaultRowHeight="12.75"/>
  <sheetData>
    <row r="1" spans="1:9" ht="12.75">
      <c r="A1" s="180"/>
      <c r="B1" s="181"/>
      <c r="C1" s="181"/>
      <c r="D1" s="181"/>
      <c r="E1" s="181"/>
      <c r="F1" s="181"/>
      <c r="G1" s="181"/>
      <c r="H1" s="181"/>
      <c r="I1" s="182"/>
    </row>
    <row r="2" spans="1:9" ht="12.75">
      <c r="A2" s="183"/>
      <c r="B2" s="184"/>
      <c r="C2" s="184"/>
      <c r="D2" s="184"/>
      <c r="E2" s="184"/>
      <c r="F2" s="184"/>
      <c r="G2" s="184"/>
      <c r="H2" s="184"/>
      <c r="I2" s="185"/>
    </row>
    <row r="3" spans="1:9" ht="12.75">
      <c r="A3" s="183"/>
      <c r="B3" s="184"/>
      <c r="C3" s="184"/>
      <c r="D3" s="184"/>
      <c r="E3" s="184"/>
      <c r="F3" s="184"/>
      <c r="G3" s="184"/>
      <c r="H3" s="184"/>
      <c r="I3" s="185"/>
    </row>
    <row r="4" spans="1:9" ht="12.75">
      <c r="A4" s="183"/>
      <c r="B4" s="184"/>
      <c r="C4" s="184"/>
      <c r="D4" s="184"/>
      <c r="E4" s="184"/>
      <c r="F4" s="184"/>
      <c r="G4" s="184"/>
      <c r="H4" s="184"/>
      <c r="I4" s="185"/>
    </row>
    <row r="5" spans="1:9" ht="12.75">
      <c r="A5" s="183"/>
      <c r="B5" s="184"/>
      <c r="C5" s="184"/>
      <c r="D5" s="184"/>
      <c r="E5" s="184"/>
      <c r="F5" s="184"/>
      <c r="G5" s="184"/>
      <c r="H5" s="184"/>
      <c r="I5" s="185"/>
    </row>
    <row r="6" spans="1:9" ht="12.75">
      <c r="A6" s="183"/>
      <c r="B6" s="184"/>
      <c r="C6" s="184"/>
      <c r="D6" s="184"/>
      <c r="E6" s="184"/>
      <c r="F6" s="184"/>
      <c r="G6" s="184"/>
      <c r="H6" s="184"/>
      <c r="I6" s="185"/>
    </row>
    <row r="7" spans="1:9" ht="12.75">
      <c r="A7" s="183"/>
      <c r="B7" s="184"/>
      <c r="C7" s="184"/>
      <c r="D7" s="184"/>
      <c r="E7" s="184"/>
      <c r="F7" s="184"/>
      <c r="G7" s="184"/>
      <c r="H7" s="184"/>
      <c r="I7" s="185"/>
    </row>
    <row r="8" spans="1:9" ht="12.75">
      <c r="A8" s="186"/>
      <c r="B8" s="187"/>
      <c r="C8" s="187"/>
      <c r="D8" s="187"/>
      <c r="E8" s="187"/>
      <c r="F8" s="187"/>
      <c r="G8" s="187"/>
      <c r="H8" s="187"/>
      <c r="I8" s="188"/>
    </row>
    <row r="9" spans="1:9" ht="15">
      <c r="A9" s="189"/>
      <c r="B9" s="190" t="s">
        <v>298</v>
      </c>
      <c r="C9" s="191"/>
      <c r="D9" s="187"/>
      <c r="E9" s="187"/>
      <c r="F9" s="187"/>
      <c r="G9" s="187"/>
      <c r="H9" s="187"/>
      <c r="I9" s="188"/>
    </row>
    <row r="10" spans="1:9" ht="15">
      <c r="A10" s="189"/>
      <c r="B10" s="191" t="s">
        <v>208</v>
      </c>
      <c r="C10" s="191"/>
      <c r="D10" s="187"/>
      <c r="E10" s="187"/>
      <c r="F10" s="187"/>
      <c r="G10" s="187"/>
      <c r="H10" s="187"/>
      <c r="I10" s="188"/>
    </row>
    <row r="11" spans="1:9" ht="12.75">
      <c r="A11" s="186"/>
      <c r="B11" s="187"/>
      <c r="C11" s="187"/>
      <c r="D11" s="187"/>
      <c r="E11" s="187"/>
      <c r="F11" s="187"/>
      <c r="G11" s="187"/>
      <c r="H11" s="187"/>
      <c r="I11" s="188"/>
    </row>
    <row r="12" spans="1:9" ht="12.75">
      <c r="A12" s="186"/>
      <c r="B12" s="187"/>
      <c r="C12" s="187"/>
      <c r="D12" s="187"/>
      <c r="E12" s="187"/>
      <c r="F12" s="187"/>
      <c r="G12" s="187"/>
      <c r="H12" s="187"/>
      <c r="I12" s="188"/>
    </row>
    <row r="13" spans="1:9" ht="23.25">
      <c r="A13" s="336" t="s">
        <v>173</v>
      </c>
      <c r="B13" s="337"/>
      <c r="C13" s="337"/>
      <c r="D13" s="337"/>
      <c r="E13" s="337"/>
      <c r="F13" s="337"/>
      <c r="G13" s="337"/>
      <c r="H13" s="337"/>
      <c r="I13" s="338"/>
    </row>
    <row r="14" spans="1:9" ht="13.5" customHeight="1">
      <c r="A14" s="186"/>
      <c r="B14" s="192"/>
      <c r="C14" s="187"/>
      <c r="D14" s="187"/>
      <c r="E14" s="187"/>
      <c r="F14" s="187"/>
      <c r="G14" s="187"/>
      <c r="H14" s="187"/>
      <c r="I14" s="188"/>
    </row>
    <row r="15" spans="1:9" ht="12.75">
      <c r="A15" s="186"/>
      <c r="B15" s="187"/>
      <c r="C15" s="187"/>
      <c r="D15" s="187"/>
      <c r="E15" s="187"/>
      <c r="F15" s="187"/>
      <c r="G15" s="187"/>
      <c r="H15" s="187"/>
      <c r="I15" s="188"/>
    </row>
    <row r="16" spans="1:9" ht="12.75">
      <c r="A16" s="186"/>
      <c r="B16" s="187"/>
      <c r="C16" s="187"/>
      <c r="D16" s="187"/>
      <c r="E16" s="187"/>
      <c r="F16" s="187"/>
      <c r="G16" s="187"/>
      <c r="H16" s="187"/>
      <c r="I16" s="188"/>
    </row>
    <row r="17" spans="1:9" ht="12.75">
      <c r="A17" s="186"/>
      <c r="B17" s="187"/>
      <c r="C17" s="187"/>
      <c r="D17" s="187"/>
      <c r="E17" s="187"/>
      <c r="F17" s="187"/>
      <c r="G17" s="187"/>
      <c r="H17" s="187"/>
      <c r="I17" s="188"/>
    </row>
    <row r="18" spans="1:9" ht="12.75">
      <c r="A18" s="186"/>
      <c r="B18" s="187"/>
      <c r="C18" s="187"/>
      <c r="D18" s="187"/>
      <c r="E18" s="187"/>
      <c r="F18" s="187"/>
      <c r="G18" s="187"/>
      <c r="H18" s="187"/>
      <c r="I18" s="188"/>
    </row>
    <row r="19" spans="1:9" ht="12.75">
      <c r="A19" s="186"/>
      <c r="B19" s="187"/>
      <c r="C19" s="187"/>
      <c r="D19" s="187"/>
      <c r="E19" s="187"/>
      <c r="F19" s="187"/>
      <c r="G19" s="187"/>
      <c r="H19" s="187"/>
      <c r="I19" s="188"/>
    </row>
    <row r="20" spans="1:9" ht="12.75">
      <c r="A20" s="186"/>
      <c r="B20" s="187"/>
      <c r="C20" s="187"/>
      <c r="D20" s="187"/>
      <c r="E20" s="187"/>
      <c r="F20" s="187"/>
      <c r="G20" s="187"/>
      <c r="H20" s="187"/>
      <c r="I20" s="188"/>
    </row>
    <row r="21" spans="1:9" ht="12.75">
      <c r="A21" s="186"/>
      <c r="B21" s="187"/>
      <c r="C21" s="187"/>
      <c r="D21" s="187"/>
      <c r="E21" s="187"/>
      <c r="F21" s="187"/>
      <c r="G21" s="187"/>
      <c r="H21" s="187"/>
      <c r="I21" s="188"/>
    </row>
    <row r="22" spans="1:9" ht="12.75">
      <c r="A22" s="186"/>
      <c r="B22" s="187"/>
      <c r="C22" s="187"/>
      <c r="D22" s="187"/>
      <c r="E22" s="187"/>
      <c r="F22" s="187"/>
      <c r="G22" s="187"/>
      <c r="H22" s="187"/>
      <c r="I22" s="188"/>
    </row>
    <row r="23" spans="1:9" ht="12.75">
      <c r="A23" s="186"/>
      <c r="B23" s="187"/>
      <c r="C23" s="187"/>
      <c r="D23" s="187"/>
      <c r="E23" s="187"/>
      <c r="F23" s="187"/>
      <c r="G23" s="187"/>
      <c r="H23" s="187"/>
      <c r="I23" s="188"/>
    </row>
    <row r="24" spans="1:9" ht="12.75" customHeight="1">
      <c r="A24" s="339" t="s">
        <v>264</v>
      </c>
      <c r="B24" s="340"/>
      <c r="C24" s="340"/>
      <c r="D24" s="340"/>
      <c r="E24" s="340"/>
      <c r="F24" s="340"/>
      <c r="G24" s="340"/>
      <c r="H24" s="340"/>
      <c r="I24" s="341"/>
    </row>
    <row r="25" spans="1:9" ht="12.75" customHeight="1">
      <c r="A25" s="339"/>
      <c r="B25" s="340"/>
      <c r="C25" s="340"/>
      <c r="D25" s="340"/>
      <c r="E25" s="340"/>
      <c r="F25" s="340"/>
      <c r="G25" s="340"/>
      <c r="H25" s="340"/>
      <c r="I25" s="341"/>
    </row>
    <row r="26" spans="1:9" ht="30" customHeight="1">
      <c r="A26" s="339"/>
      <c r="B26" s="340"/>
      <c r="C26" s="340"/>
      <c r="D26" s="340"/>
      <c r="E26" s="340"/>
      <c r="F26" s="340"/>
      <c r="G26" s="340"/>
      <c r="H26" s="340"/>
      <c r="I26" s="341"/>
    </row>
    <row r="27" spans="1:9" ht="12.75">
      <c r="A27" s="186"/>
      <c r="B27" s="187"/>
      <c r="C27" s="187"/>
      <c r="D27" s="187"/>
      <c r="E27" s="187"/>
      <c r="F27" s="187"/>
      <c r="G27" s="187"/>
      <c r="H27" s="187"/>
      <c r="I27" s="188"/>
    </row>
    <row r="28" spans="1:9" ht="12.75">
      <c r="A28" s="186"/>
      <c r="B28" s="187"/>
      <c r="C28" s="187"/>
      <c r="D28" s="187"/>
      <c r="E28" s="187"/>
      <c r="F28" s="187"/>
      <c r="G28" s="187"/>
      <c r="H28" s="187"/>
      <c r="I28" s="188"/>
    </row>
    <row r="29" spans="1:9" ht="12.75">
      <c r="A29" s="186"/>
      <c r="B29" s="187"/>
      <c r="C29" s="187"/>
      <c r="D29" s="187"/>
      <c r="E29" s="187"/>
      <c r="F29" s="187"/>
      <c r="G29" s="187"/>
      <c r="H29" s="187"/>
      <c r="I29" s="188"/>
    </row>
    <row r="30" spans="1:9" ht="12.75">
      <c r="A30" s="186"/>
      <c r="B30" s="187"/>
      <c r="C30" s="187"/>
      <c r="D30" s="187"/>
      <c r="E30" s="187"/>
      <c r="F30" s="187"/>
      <c r="G30" s="187"/>
      <c r="H30" s="187"/>
      <c r="I30" s="188"/>
    </row>
    <row r="31" spans="1:9" ht="12.75">
      <c r="A31" s="186"/>
      <c r="B31" s="187"/>
      <c r="C31" s="187"/>
      <c r="D31" s="187"/>
      <c r="E31" s="187"/>
      <c r="F31" s="187"/>
      <c r="G31" s="187"/>
      <c r="H31" s="187"/>
      <c r="I31" s="188"/>
    </row>
    <row r="32" spans="1:9" ht="12.75">
      <c r="A32" s="186"/>
      <c r="B32" s="187"/>
      <c r="C32" s="187"/>
      <c r="D32" s="187"/>
      <c r="E32" s="187"/>
      <c r="F32" s="187"/>
      <c r="G32" s="187"/>
      <c r="H32" s="187"/>
      <c r="I32" s="188"/>
    </row>
    <row r="33" spans="1:9" ht="12.75">
      <c r="A33" s="186"/>
      <c r="B33" s="187"/>
      <c r="C33" s="187"/>
      <c r="D33" s="187"/>
      <c r="E33" s="187"/>
      <c r="F33" s="187"/>
      <c r="G33" s="187"/>
      <c r="H33" s="187"/>
      <c r="I33" s="188"/>
    </row>
    <row r="34" spans="1:9" ht="12.75">
      <c r="A34" s="186"/>
      <c r="B34" s="187"/>
      <c r="C34" s="187"/>
      <c r="D34" s="187"/>
      <c r="E34" s="187"/>
      <c r="F34" s="187"/>
      <c r="G34" s="187"/>
      <c r="H34" s="187"/>
      <c r="I34" s="188"/>
    </row>
    <row r="35" spans="1:9" ht="12.75">
      <c r="A35" s="186"/>
      <c r="B35" s="187"/>
      <c r="C35" s="187"/>
      <c r="D35" s="187"/>
      <c r="E35" s="187"/>
      <c r="F35" s="187"/>
      <c r="G35" s="187"/>
      <c r="H35" s="187"/>
      <c r="I35" s="188"/>
    </row>
    <row r="36" spans="1:9" ht="12.75">
      <c r="A36" s="186"/>
      <c r="B36" s="187"/>
      <c r="C36" s="187"/>
      <c r="D36" s="187"/>
      <c r="E36" s="187"/>
      <c r="F36" s="187"/>
      <c r="G36" s="187"/>
      <c r="H36" s="187"/>
      <c r="I36" s="188"/>
    </row>
    <row r="37" spans="1:9" ht="12.75">
      <c r="A37" s="186"/>
      <c r="B37" s="187"/>
      <c r="C37" s="187"/>
      <c r="D37" s="187"/>
      <c r="E37" s="187"/>
      <c r="F37" s="187"/>
      <c r="G37" s="187"/>
      <c r="H37" s="187"/>
      <c r="I37" s="188"/>
    </row>
    <row r="38" spans="1:9" ht="12.75">
      <c r="A38" s="186"/>
      <c r="B38" s="187"/>
      <c r="C38" s="187"/>
      <c r="D38" s="187"/>
      <c r="E38" s="187"/>
      <c r="F38" s="187"/>
      <c r="G38" s="187"/>
      <c r="H38" s="187"/>
      <c r="I38" s="188"/>
    </row>
    <row r="39" spans="1:9" ht="12.75">
      <c r="A39" s="186"/>
      <c r="B39" s="187"/>
      <c r="C39" s="187"/>
      <c r="D39" s="187"/>
      <c r="E39" s="187"/>
      <c r="F39" s="187"/>
      <c r="G39" s="187"/>
      <c r="H39" s="187"/>
      <c r="I39" s="188"/>
    </row>
    <row r="40" spans="1:9" ht="12.75">
      <c r="A40" s="186"/>
      <c r="B40" s="187"/>
      <c r="C40" s="187"/>
      <c r="D40" s="187"/>
      <c r="E40" s="187"/>
      <c r="F40" s="187"/>
      <c r="G40" s="187"/>
      <c r="H40" s="187"/>
      <c r="I40" s="188"/>
    </row>
    <row r="41" spans="1:9" ht="12.75">
      <c r="A41" s="186"/>
      <c r="B41" s="187"/>
      <c r="C41" s="187"/>
      <c r="D41" s="187"/>
      <c r="E41" s="187"/>
      <c r="F41" s="187"/>
      <c r="G41" s="187"/>
      <c r="H41" s="187"/>
      <c r="I41" s="188"/>
    </row>
    <row r="42" spans="1:9" ht="12.75">
      <c r="A42" s="186"/>
      <c r="B42" s="187"/>
      <c r="C42" s="187"/>
      <c r="D42" s="187"/>
      <c r="E42" s="187"/>
      <c r="F42" s="187"/>
      <c r="G42" s="187"/>
      <c r="H42" s="187"/>
      <c r="I42" s="188"/>
    </row>
    <row r="43" spans="1:9" ht="12.75">
      <c r="A43" s="186"/>
      <c r="B43" s="187"/>
      <c r="C43" s="187"/>
      <c r="D43" s="187"/>
      <c r="E43" s="187"/>
      <c r="F43" s="187"/>
      <c r="G43" s="187"/>
      <c r="H43" s="187"/>
      <c r="I43" s="188"/>
    </row>
    <row r="44" spans="1:9" ht="12.75">
      <c r="A44" s="186"/>
      <c r="B44" s="187"/>
      <c r="C44" s="187"/>
      <c r="D44" s="187"/>
      <c r="E44" s="187"/>
      <c r="F44" s="187"/>
      <c r="G44" s="187"/>
      <c r="H44" s="187"/>
      <c r="I44" s="188"/>
    </row>
    <row r="45" spans="1:9" ht="12.75">
      <c r="A45" s="186"/>
      <c r="B45" s="187"/>
      <c r="C45" s="187"/>
      <c r="D45" s="187"/>
      <c r="E45" s="187"/>
      <c r="F45" s="187"/>
      <c r="G45" s="187"/>
      <c r="H45" s="187"/>
      <c r="I45" s="188"/>
    </row>
    <row r="46" spans="1:9" ht="12.75">
      <c r="A46" s="186"/>
      <c r="B46" s="187"/>
      <c r="C46" s="187"/>
      <c r="D46" s="187"/>
      <c r="E46" s="187"/>
      <c r="F46" s="187"/>
      <c r="G46" s="187"/>
      <c r="H46" s="187"/>
      <c r="I46" s="188"/>
    </row>
    <row r="47" spans="1:9" ht="12.75">
      <c r="A47" s="186"/>
      <c r="B47" s="187"/>
      <c r="C47" s="187"/>
      <c r="D47" s="187"/>
      <c r="E47" s="187"/>
      <c r="F47" s="187"/>
      <c r="G47" s="187"/>
      <c r="H47" s="187"/>
      <c r="I47" s="188"/>
    </row>
    <row r="48" spans="1:9" ht="12.75">
      <c r="A48" s="186"/>
      <c r="B48" s="187"/>
      <c r="C48" s="187"/>
      <c r="D48" s="187"/>
      <c r="E48" s="187"/>
      <c r="F48" s="187"/>
      <c r="G48" s="187"/>
      <c r="H48" s="187"/>
      <c r="I48" s="188"/>
    </row>
    <row r="49" spans="1:9" ht="12.75">
      <c r="A49" s="186"/>
      <c r="B49" s="187"/>
      <c r="C49" s="187"/>
      <c r="D49" s="187"/>
      <c r="E49" s="187"/>
      <c r="F49" s="187"/>
      <c r="G49" s="187"/>
      <c r="H49" s="187"/>
      <c r="I49" s="188"/>
    </row>
    <row r="50" spans="1:9" ht="12.75">
      <c r="A50" s="186"/>
      <c r="B50" s="187"/>
      <c r="C50" s="187"/>
      <c r="D50" s="187"/>
      <c r="E50" s="187"/>
      <c r="F50" s="187"/>
      <c r="G50" s="187"/>
      <c r="H50" s="187"/>
      <c r="I50" s="188"/>
    </row>
    <row r="51" spans="1:9" ht="12.75">
      <c r="A51" s="186"/>
      <c r="B51" s="187"/>
      <c r="C51" s="187"/>
      <c r="D51" s="187"/>
      <c r="E51" s="187"/>
      <c r="F51" s="187"/>
      <c r="G51" s="187"/>
      <c r="H51" s="187"/>
      <c r="I51" s="188"/>
    </row>
    <row r="52" spans="1:9" ht="12.75">
      <c r="A52" s="186"/>
      <c r="B52" s="187"/>
      <c r="C52" s="334" t="s">
        <v>209</v>
      </c>
      <c r="D52" s="335"/>
      <c r="E52" s="335"/>
      <c r="F52" s="187"/>
      <c r="G52" s="187"/>
      <c r="H52" s="187"/>
      <c r="I52" s="188"/>
    </row>
    <row r="53" spans="1:9" ht="12.75">
      <c r="A53" s="186"/>
      <c r="B53" s="187"/>
      <c r="C53" s="187"/>
      <c r="D53" s="187"/>
      <c r="E53" s="187"/>
      <c r="F53" s="187"/>
      <c r="G53" s="187"/>
      <c r="H53" s="187"/>
      <c r="I53" s="188"/>
    </row>
    <row r="54" spans="1:9" ht="12.75">
      <c r="A54" s="186"/>
      <c r="B54" s="187"/>
      <c r="C54" s="187"/>
      <c r="D54" s="187"/>
      <c r="E54" s="187"/>
      <c r="F54" s="187"/>
      <c r="G54" s="187"/>
      <c r="H54" s="187"/>
      <c r="I54" s="188"/>
    </row>
    <row r="55" spans="1:9" ht="12.75">
      <c r="A55" s="186"/>
      <c r="B55" s="187"/>
      <c r="C55" s="187"/>
      <c r="D55" s="187"/>
      <c r="E55" s="187"/>
      <c r="F55" s="187"/>
      <c r="G55" s="187"/>
      <c r="H55" s="187"/>
      <c r="I55" s="188"/>
    </row>
    <row r="56" spans="1:9" ht="12.75">
      <c r="A56" s="193"/>
      <c r="B56" s="194"/>
      <c r="C56" s="194"/>
      <c r="D56" s="194"/>
      <c r="E56" s="194"/>
      <c r="F56" s="194"/>
      <c r="G56" s="194"/>
      <c r="H56" s="194"/>
      <c r="I56" s="195"/>
    </row>
    <row r="57" spans="1:9" ht="12.75">
      <c r="A57" s="179"/>
      <c r="B57" s="179"/>
      <c r="C57" s="179"/>
      <c r="D57" s="179"/>
      <c r="E57" s="179"/>
      <c r="F57" s="179"/>
      <c r="G57" s="179"/>
      <c r="H57" s="179"/>
      <c r="I57" s="179"/>
    </row>
    <row r="58" spans="1:9" ht="12.75">
      <c r="A58" s="179"/>
      <c r="B58" s="179"/>
      <c r="C58" s="179"/>
      <c r="D58" s="179"/>
      <c r="E58" s="179"/>
      <c r="F58" s="179"/>
      <c r="G58" s="179"/>
      <c r="H58" s="179"/>
      <c r="I58" s="179"/>
    </row>
  </sheetData>
  <sheetProtection/>
  <mergeCells count="2">
    <mergeCell ref="A13:I13"/>
    <mergeCell ref="A24:I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2"/>
  <sheetViews>
    <sheetView zoomScalePageLayoutView="0" workbookViewId="0" topLeftCell="A1">
      <selection activeCell="Q43" sqref="Q43:Q44"/>
    </sheetView>
  </sheetViews>
  <sheetFormatPr defaultColWidth="9.140625" defaultRowHeight="12.75"/>
  <cols>
    <col min="1" max="1" width="24.57421875" style="0" customWidth="1"/>
    <col min="2" max="2" width="13.8515625" style="0" customWidth="1"/>
    <col min="3" max="3" width="14.28125" style="0" customWidth="1"/>
    <col min="4" max="4" width="13.7109375" style="0" customWidth="1"/>
    <col min="5" max="5" width="14.140625" style="0" customWidth="1"/>
    <col min="6" max="6" width="11.57421875" style="0" customWidth="1"/>
    <col min="7" max="7" width="13.8515625" style="0" customWidth="1"/>
    <col min="8" max="8" width="11.28125" style="0" customWidth="1"/>
    <col min="10" max="10" width="24.28125" style="0" customWidth="1"/>
    <col min="12" max="12" width="10.28125" style="0" customWidth="1"/>
    <col min="15" max="15" width="7.421875" style="0" customWidth="1"/>
    <col min="16" max="16" width="7.8515625" style="0" customWidth="1"/>
  </cols>
  <sheetData>
    <row r="1" ht="13.5" thickBot="1"/>
    <row r="2" spans="1:8" ht="36.75" thickBot="1">
      <c r="A2" s="265" t="s">
        <v>0</v>
      </c>
      <c r="B2" s="266" t="s">
        <v>1</v>
      </c>
      <c r="C2" s="266" t="s">
        <v>182</v>
      </c>
      <c r="D2" s="266" t="s">
        <v>2</v>
      </c>
      <c r="E2" s="266" t="s">
        <v>183</v>
      </c>
      <c r="F2" s="266" t="s">
        <v>3</v>
      </c>
      <c r="G2" s="266" t="s">
        <v>184</v>
      </c>
      <c r="H2" s="266" t="s">
        <v>265</v>
      </c>
    </row>
    <row r="3" spans="1:8" ht="24.75" thickBot="1">
      <c r="A3" s="267" t="s">
        <v>4</v>
      </c>
      <c r="B3" s="268" t="s">
        <v>5</v>
      </c>
      <c r="C3" s="268" t="s">
        <v>6</v>
      </c>
      <c r="D3" s="268" t="s">
        <v>7</v>
      </c>
      <c r="E3" s="268" t="s">
        <v>8</v>
      </c>
      <c r="F3" s="268" t="s">
        <v>9</v>
      </c>
      <c r="G3" s="268" t="s">
        <v>10</v>
      </c>
      <c r="H3" s="268" t="s">
        <v>11</v>
      </c>
    </row>
    <row r="4" spans="1:8" ht="24.75" thickBot="1">
      <c r="A4" s="269" t="s">
        <v>266</v>
      </c>
      <c r="B4" s="270">
        <v>20286</v>
      </c>
      <c r="C4" s="270">
        <v>20286</v>
      </c>
      <c r="D4" s="271">
        <v>0</v>
      </c>
      <c r="E4" s="270">
        <v>20286</v>
      </c>
      <c r="F4" s="271">
        <v>0</v>
      </c>
      <c r="G4" s="271">
        <v>0</v>
      </c>
      <c r="H4" s="271">
        <v>100</v>
      </c>
    </row>
    <row r="5" spans="1:8" ht="13.5" thickBot="1">
      <c r="A5" s="269" t="s">
        <v>13</v>
      </c>
      <c r="B5" s="270">
        <v>20286</v>
      </c>
      <c r="C5" s="270">
        <v>20286</v>
      </c>
      <c r="D5" s="271">
        <v>0</v>
      </c>
      <c r="E5" s="270">
        <v>20286</v>
      </c>
      <c r="F5" s="271">
        <v>0</v>
      </c>
      <c r="G5" s="271">
        <v>0</v>
      </c>
      <c r="H5" s="271">
        <v>100</v>
      </c>
    </row>
    <row r="6" spans="1:8" ht="48.75" thickBot="1">
      <c r="A6" s="269" t="s">
        <v>195</v>
      </c>
      <c r="B6" s="270">
        <v>20286</v>
      </c>
      <c r="C6" s="270">
        <v>20286</v>
      </c>
      <c r="D6" s="271">
        <v>0</v>
      </c>
      <c r="E6" s="270">
        <v>20286</v>
      </c>
      <c r="F6" s="271">
        <v>0</v>
      </c>
      <c r="G6" s="271">
        <v>0</v>
      </c>
      <c r="H6" s="271">
        <v>100</v>
      </c>
    </row>
    <row r="7" spans="1:8" ht="12.75" customHeight="1" thickBot="1">
      <c r="A7" s="272" t="s">
        <v>14</v>
      </c>
      <c r="B7" s="273">
        <v>20286</v>
      </c>
      <c r="C7" s="273">
        <v>20286</v>
      </c>
      <c r="D7" s="274">
        <v>0</v>
      </c>
      <c r="E7" s="273">
        <v>20286</v>
      </c>
      <c r="F7" s="274">
        <v>0</v>
      </c>
      <c r="G7" s="274">
        <v>0</v>
      </c>
      <c r="H7" s="271">
        <v>100</v>
      </c>
    </row>
    <row r="8" spans="1:8" ht="12.75" customHeight="1" thickBot="1">
      <c r="A8" s="275" t="s">
        <v>12</v>
      </c>
      <c r="B8" s="276">
        <v>2417451</v>
      </c>
      <c r="C8" s="276">
        <v>2332938.34</v>
      </c>
      <c r="D8" s="276">
        <v>84512.66</v>
      </c>
      <c r="E8" s="276">
        <v>2318493.24</v>
      </c>
      <c r="F8" s="276">
        <v>7536.79</v>
      </c>
      <c r="G8" s="276">
        <v>91420.97</v>
      </c>
      <c r="H8" s="277">
        <v>95.91</v>
      </c>
    </row>
    <row r="9" spans="1:10" ht="12.75" customHeight="1" thickBot="1">
      <c r="A9" s="269" t="s">
        <v>13</v>
      </c>
      <c r="B9" s="270">
        <v>2417451</v>
      </c>
      <c r="C9" s="270">
        <v>2332938.34</v>
      </c>
      <c r="D9" s="270">
        <v>84512.66</v>
      </c>
      <c r="E9" s="270">
        <v>2318493.24</v>
      </c>
      <c r="F9" s="270">
        <v>7536.79</v>
      </c>
      <c r="G9" s="270">
        <v>91420.97</v>
      </c>
      <c r="H9" s="271">
        <v>95.91</v>
      </c>
      <c r="J9" s="196"/>
    </row>
    <row r="10" spans="1:8" ht="23.25" customHeight="1" thickBot="1">
      <c r="A10" s="269" t="s">
        <v>185</v>
      </c>
      <c r="B10" s="270">
        <v>100067</v>
      </c>
      <c r="C10" s="270">
        <v>99212.91</v>
      </c>
      <c r="D10" s="271">
        <v>854.09</v>
      </c>
      <c r="E10" s="270">
        <v>99212.74</v>
      </c>
      <c r="F10" s="271">
        <v>0.01</v>
      </c>
      <c r="G10" s="271">
        <v>854.25</v>
      </c>
      <c r="H10" s="271">
        <v>99.15</v>
      </c>
    </row>
    <row r="11" spans="1:10" ht="12.75" customHeight="1" thickBot="1">
      <c r="A11" s="272" t="s">
        <v>14</v>
      </c>
      <c r="B11" s="273">
        <v>77067</v>
      </c>
      <c r="C11" s="273">
        <v>76212.91</v>
      </c>
      <c r="D11" s="274">
        <v>854.09</v>
      </c>
      <c r="E11" s="273">
        <v>76212.91</v>
      </c>
      <c r="F11" s="274">
        <v>0</v>
      </c>
      <c r="G11" s="274">
        <v>854.09</v>
      </c>
      <c r="H11" s="271">
        <v>98.89</v>
      </c>
      <c r="J11" s="196"/>
    </row>
    <row r="12" spans="1:8" ht="22.5" customHeight="1" thickBot="1">
      <c r="A12" s="272" t="s">
        <v>15</v>
      </c>
      <c r="B12" s="273">
        <v>23000</v>
      </c>
      <c r="C12" s="273">
        <v>23000</v>
      </c>
      <c r="D12" s="274">
        <v>0</v>
      </c>
      <c r="E12" s="273">
        <v>22999.83</v>
      </c>
      <c r="F12" s="274">
        <v>0.01</v>
      </c>
      <c r="G12" s="274">
        <v>0.16</v>
      </c>
      <c r="H12" s="271">
        <v>100</v>
      </c>
    </row>
    <row r="13" spans="1:8" ht="24.75" thickBot="1">
      <c r="A13" s="269" t="s">
        <v>186</v>
      </c>
      <c r="B13" s="270">
        <v>201626</v>
      </c>
      <c r="C13" s="270">
        <v>198705.35</v>
      </c>
      <c r="D13" s="270">
        <v>2920.65</v>
      </c>
      <c r="E13" s="270">
        <v>197672.45</v>
      </c>
      <c r="F13" s="271">
        <v>32.09</v>
      </c>
      <c r="G13" s="270">
        <v>3921.46</v>
      </c>
      <c r="H13" s="271">
        <v>98.04</v>
      </c>
    </row>
    <row r="14" spans="1:8" ht="12.75" customHeight="1" thickBot="1">
      <c r="A14" s="272" t="s">
        <v>14</v>
      </c>
      <c r="B14" s="273">
        <v>92521</v>
      </c>
      <c r="C14" s="273">
        <v>89600.35</v>
      </c>
      <c r="D14" s="273">
        <v>2920.65</v>
      </c>
      <c r="E14" s="273">
        <v>89600.35</v>
      </c>
      <c r="F14" s="274">
        <v>0</v>
      </c>
      <c r="G14" s="273">
        <v>2920.65</v>
      </c>
      <c r="H14" s="271">
        <v>96.84</v>
      </c>
    </row>
    <row r="15" spans="1:8" ht="24.75" thickBot="1">
      <c r="A15" s="272" t="s">
        <v>15</v>
      </c>
      <c r="B15" s="273">
        <v>65105</v>
      </c>
      <c r="C15" s="273">
        <v>65105</v>
      </c>
      <c r="D15" s="274">
        <v>0</v>
      </c>
      <c r="E15" s="273">
        <v>64072.1</v>
      </c>
      <c r="F15" s="274">
        <v>32.09</v>
      </c>
      <c r="G15" s="273">
        <v>1000.81</v>
      </c>
      <c r="H15" s="271">
        <v>98.41</v>
      </c>
    </row>
    <row r="16" spans="1:8" ht="24.75" thickBot="1">
      <c r="A16" s="272" t="s">
        <v>16</v>
      </c>
      <c r="B16" s="273">
        <v>44000</v>
      </c>
      <c r="C16" s="273">
        <v>44000</v>
      </c>
      <c r="D16" s="274">
        <v>0</v>
      </c>
      <c r="E16" s="273">
        <v>44000</v>
      </c>
      <c r="F16" s="274">
        <v>0</v>
      </c>
      <c r="G16" s="274">
        <v>0</v>
      </c>
      <c r="H16" s="271">
        <v>100</v>
      </c>
    </row>
    <row r="17" spans="1:8" ht="36.75" thickBot="1">
      <c r="A17" s="269" t="s">
        <v>187</v>
      </c>
      <c r="B17" s="270">
        <v>74316.83</v>
      </c>
      <c r="C17" s="270">
        <v>74316.83</v>
      </c>
      <c r="D17" s="271">
        <v>0</v>
      </c>
      <c r="E17" s="270">
        <v>74316.79</v>
      </c>
      <c r="F17" s="271">
        <v>0</v>
      </c>
      <c r="G17" s="271">
        <v>0.04</v>
      </c>
      <c r="H17" s="271">
        <v>100</v>
      </c>
    </row>
    <row r="18" spans="1:8" ht="12.75" customHeight="1" thickBot="1">
      <c r="A18" s="272" t="s">
        <v>14</v>
      </c>
      <c r="B18" s="273">
        <v>64316.83</v>
      </c>
      <c r="C18" s="273">
        <v>64316.83</v>
      </c>
      <c r="D18" s="274">
        <v>0</v>
      </c>
      <c r="E18" s="273">
        <v>64316.83</v>
      </c>
      <c r="F18" s="274">
        <v>0</v>
      </c>
      <c r="G18" s="274">
        <v>0</v>
      </c>
      <c r="H18" s="271">
        <v>100</v>
      </c>
    </row>
    <row r="19" spans="1:8" ht="24.75" thickBot="1">
      <c r="A19" s="272" t="s">
        <v>15</v>
      </c>
      <c r="B19" s="273">
        <v>10000</v>
      </c>
      <c r="C19" s="273">
        <v>10000</v>
      </c>
      <c r="D19" s="274">
        <v>0</v>
      </c>
      <c r="E19" s="273">
        <v>9999.96</v>
      </c>
      <c r="F19" s="274">
        <v>0</v>
      </c>
      <c r="G19" s="274">
        <v>0.04</v>
      </c>
      <c r="H19" s="271">
        <v>100</v>
      </c>
    </row>
    <row r="20" spans="1:8" ht="24.75" thickBot="1">
      <c r="A20" s="269" t="s">
        <v>188</v>
      </c>
      <c r="B20" s="270">
        <v>57165</v>
      </c>
      <c r="C20" s="270">
        <v>52124.99</v>
      </c>
      <c r="D20" s="270">
        <v>5040.01</v>
      </c>
      <c r="E20" s="270">
        <v>52124.99</v>
      </c>
      <c r="F20" s="271">
        <v>0</v>
      </c>
      <c r="G20" s="270">
        <v>5040.01</v>
      </c>
      <c r="H20" s="271">
        <v>91.18</v>
      </c>
    </row>
    <row r="21" spans="1:8" ht="12.75" customHeight="1" thickBot="1">
      <c r="A21" s="272" t="s">
        <v>14</v>
      </c>
      <c r="B21" s="273">
        <v>54165</v>
      </c>
      <c r="C21" s="273">
        <v>49124.99</v>
      </c>
      <c r="D21" s="273">
        <v>5040.01</v>
      </c>
      <c r="E21" s="273">
        <v>49124.99</v>
      </c>
      <c r="F21" s="274">
        <v>0</v>
      </c>
      <c r="G21" s="273">
        <v>5040.01</v>
      </c>
      <c r="H21" s="271">
        <v>90.7</v>
      </c>
    </row>
    <row r="22" spans="1:8" ht="24.75" thickBot="1">
      <c r="A22" s="272" t="s">
        <v>15</v>
      </c>
      <c r="B22" s="273">
        <v>3000</v>
      </c>
      <c r="C22" s="273">
        <v>3000</v>
      </c>
      <c r="D22" s="274">
        <v>0</v>
      </c>
      <c r="E22" s="273">
        <v>3000</v>
      </c>
      <c r="F22" s="274">
        <v>0</v>
      </c>
      <c r="G22" s="274">
        <v>0</v>
      </c>
      <c r="H22" s="271">
        <v>100</v>
      </c>
    </row>
    <row r="23" spans="1:8" ht="24.75" thickBot="1">
      <c r="A23" s="269" t="s">
        <v>189</v>
      </c>
      <c r="B23" s="270">
        <v>183950.39</v>
      </c>
      <c r="C23" s="270">
        <v>179576.58</v>
      </c>
      <c r="D23" s="270">
        <v>4373.81</v>
      </c>
      <c r="E23" s="270">
        <v>176917.39</v>
      </c>
      <c r="F23" s="271">
        <v>4.14</v>
      </c>
      <c r="G23" s="270">
        <v>7028.86</v>
      </c>
      <c r="H23" s="271">
        <v>96.18</v>
      </c>
    </row>
    <row r="24" spans="1:8" ht="12.75" customHeight="1" thickBot="1">
      <c r="A24" s="272" t="s">
        <v>14</v>
      </c>
      <c r="B24" s="273">
        <v>63800.39</v>
      </c>
      <c r="C24" s="273">
        <v>59426.58</v>
      </c>
      <c r="D24" s="273">
        <v>4373.81</v>
      </c>
      <c r="E24" s="273">
        <v>59426.58</v>
      </c>
      <c r="F24" s="274">
        <v>0</v>
      </c>
      <c r="G24" s="273">
        <v>4373.81</v>
      </c>
      <c r="H24" s="271">
        <v>93.14</v>
      </c>
    </row>
    <row r="25" spans="1:8" ht="24.75" thickBot="1">
      <c r="A25" s="272" t="s">
        <v>15</v>
      </c>
      <c r="B25" s="273">
        <v>63000</v>
      </c>
      <c r="C25" s="273">
        <v>63000</v>
      </c>
      <c r="D25" s="274">
        <v>0</v>
      </c>
      <c r="E25" s="273">
        <v>62994.77</v>
      </c>
      <c r="F25" s="274">
        <v>0.18</v>
      </c>
      <c r="G25" s="274">
        <v>5.05</v>
      </c>
      <c r="H25" s="271">
        <v>99.99</v>
      </c>
    </row>
    <row r="26" spans="1:8" ht="24.75" customHeight="1" thickBot="1">
      <c r="A26" s="272" t="s">
        <v>190</v>
      </c>
      <c r="B26" s="273">
        <v>57150</v>
      </c>
      <c r="C26" s="273">
        <v>57150</v>
      </c>
      <c r="D26" s="274">
        <v>0</v>
      </c>
      <c r="E26" s="273">
        <v>54496.04</v>
      </c>
      <c r="F26" s="274">
        <v>3.96</v>
      </c>
      <c r="G26" s="273">
        <v>2650</v>
      </c>
      <c r="H26" s="271">
        <v>95.36</v>
      </c>
    </row>
    <row r="27" spans="1:8" ht="36.75" thickBot="1">
      <c r="A27" s="269" t="s">
        <v>267</v>
      </c>
      <c r="B27" s="270">
        <v>6966.17</v>
      </c>
      <c r="C27" s="270">
        <v>6966.17</v>
      </c>
      <c r="D27" s="271">
        <v>0</v>
      </c>
      <c r="E27" s="270">
        <v>6966.17</v>
      </c>
      <c r="F27" s="271">
        <v>0</v>
      </c>
      <c r="G27" s="271">
        <v>0</v>
      </c>
      <c r="H27" s="271">
        <v>100</v>
      </c>
    </row>
    <row r="28" spans="1:8" ht="12.75" customHeight="1" thickBot="1">
      <c r="A28" s="272" t="s">
        <v>14</v>
      </c>
      <c r="B28" s="273">
        <v>6466.17</v>
      </c>
      <c r="C28" s="273">
        <v>6466.17</v>
      </c>
      <c r="D28" s="274">
        <v>0</v>
      </c>
      <c r="E28" s="273">
        <v>6466.17</v>
      </c>
      <c r="F28" s="274">
        <v>0</v>
      </c>
      <c r="G28" s="274">
        <v>0</v>
      </c>
      <c r="H28" s="271">
        <v>100</v>
      </c>
    </row>
    <row r="29" spans="1:8" ht="24.75" thickBot="1">
      <c r="A29" s="272" t="s">
        <v>15</v>
      </c>
      <c r="B29" s="274">
        <v>500</v>
      </c>
      <c r="C29" s="274">
        <v>500</v>
      </c>
      <c r="D29" s="274">
        <v>0</v>
      </c>
      <c r="E29" s="274">
        <v>500</v>
      </c>
      <c r="F29" s="274">
        <v>0</v>
      </c>
      <c r="G29" s="274">
        <v>0</v>
      </c>
      <c r="H29" s="271">
        <v>100</v>
      </c>
    </row>
    <row r="30" spans="1:8" ht="36.75" thickBot="1">
      <c r="A30" s="269" t="s">
        <v>191</v>
      </c>
      <c r="B30" s="270">
        <v>33423</v>
      </c>
      <c r="C30" s="270">
        <v>31040.55</v>
      </c>
      <c r="D30" s="270">
        <v>2382.45</v>
      </c>
      <c r="E30" s="270">
        <v>31025.53</v>
      </c>
      <c r="F30" s="271">
        <v>15</v>
      </c>
      <c r="G30" s="270">
        <v>2382.47</v>
      </c>
      <c r="H30" s="271">
        <v>92.83</v>
      </c>
    </row>
    <row r="31" spans="1:8" ht="12.75" customHeight="1" thickBot="1">
      <c r="A31" s="272" t="s">
        <v>14</v>
      </c>
      <c r="B31" s="273">
        <v>29923</v>
      </c>
      <c r="C31" s="273">
        <v>27540.55</v>
      </c>
      <c r="D31" s="273">
        <v>2382.45</v>
      </c>
      <c r="E31" s="273">
        <v>27540.55</v>
      </c>
      <c r="F31" s="274">
        <v>0</v>
      </c>
      <c r="G31" s="273">
        <v>2382.45</v>
      </c>
      <c r="H31" s="271">
        <v>92.04</v>
      </c>
    </row>
    <row r="32" spans="1:8" ht="21" customHeight="1" thickBot="1">
      <c r="A32" s="272" t="s">
        <v>15</v>
      </c>
      <c r="B32" s="273">
        <v>3500</v>
      </c>
      <c r="C32" s="273">
        <v>3500</v>
      </c>
      <c r="D32" s="274">
        <v>0</v>
      </c>
      <c r="E32" s="273">
        <v>3484.98</v>
      </c>
      <c r="F32" s="274">
        <v>15</v>
      </c>
      <c r="G32" s="274">
        <v>0.02</v>
      </c>
      <c r="H32" s="271">
        <v>99.57</v>
      </c>
    </row>
    <row r="33" spans="1:8" ht="36.75" thickBot="1">
      <c r="A33" s="269" t="s">
        <v>192</v>
      </c>
      <c r="B33" s="270">
        <v>23958</v>
      </c>
      <c r="C33" s="270">
        <v>23759.82</v>
      </c>
      <c r="D33" s="271">
        <v>198.18</v>
      </c>
      <c r="E33" s="270">
        <v>23691.82</v>
      </c>
      <c r="F33" s="271">
        <v>66</v>
      </c>
      <c r="G33" s="271">
        <v>200.18</v>
      </c>
      <c r="H33" s="271">
        <v>98.89</v>
      </c>
    </row>
    <row r="34" spans="1:8" ht="12.75" customHeight="1" thickBot="1">
      <c r="A34" s="272" t="s">
        <v>14</v>
      </c>
      <c r="B34" s="273">
        <v>21958</v>
      </c>
      <c r="C34" s="273">
        <v>21759.82</v>
      </c>
      <c r="D34" s="274">
        <v>198.18</v>
      </c>
      <c r="E34" s="273">
        <v>21759.82</v>
      </c>
      <c r="F34" s="274">
        <v>0</v>
      </c>
      <c r="G34" s="274">
        <v>198.18</v>
      </c>
      <c r="H34" s="271">
        <v>99.1</v>
      </c>
    </row>
    <row r="35" spans="1:8" ht="26.25" customHeight="1" thickBot="1">
      <c r="A35" s="272" t="s">
        <v>15</v>
      </c>
      <c r="B35" s="273">
        <v>2000</v>
      </c>
      <c r="C35" s="273">
        <v>2000</v>
      </c>
      <c r="D35" s="274">
        <v>0</v>
      </c>
      <c r="E35" s="273">
        <v>1932</v>
      </c>
      <c r="F35" s="274">
        <v>66</v>
      </c>
      <c r="G35" s="274">
        <v>2</v>
      </c>
      <c r="H35" s="271">
        <v>96.6</v>
      </c>
    </row>
    <row r="36" spans="1:8" ht="36.75" thickBot="1">
      <c r="A36" s="269" t="s">
        <v>193</v>
      </c>
      <c r="B36" s="270">
        <v>189942</v>
      </c>
      <c r="C36" s="270">
        <v>184198.42</v>
      </c>
      <c r="D36" s="270">
        <v>5743.58</v>
      </c>
      <c r="E36" s="270">
        <v>178149.78</v>
      </c>
      <c r="F36" s="270">
        <v>6048.64</v>
      </c>
      <c r="G36" s="270">
        <v>5743.58</v>
      </c>
      <c r="H36" s="271">
        <v>93.79</v>
      </c>
    </row>
    <row r="37" spans="1:8" ht="12.75" customHeight="1" thickBot="1">
      <c r="A37" s="272" t="s">
        <v>14</v>
      </c>
      <c r="B37" s="273">
        <v>55942</v>
      </c>
      <c r="C37" s="273">
        <v>50198.42</v>
      </c>
      <c r="D37" s="273">
        <v>5743.58</v>
      </c>
      <c r="E37" s="273">
        <v>50198.42</v>
      </c>
      <c r="F37" s="274">
        <v>0</v>
      </c>
      <c r="G37" s="273">
        <v>5743.58</v>
      </c>
      <c r="H37" s="271">
        <v>89.73</v>
      </c>
    </row>
    <row r="38" spans="1:8" ht="24.75" thickBot="1">
      <c r="A38" s="272" t="s">
        <v>15</v>
      </c>
      <c r="B38" s="273">
        <v>4000</v>
      </c>
      <c r="C38" s="273">
        <v>4000</v>
      </c>
      <c r="D38" s="274">
        <v>0</v>
      </c>
      <c r="E38" s="273">
        <v>4000</v>
      </c>
      <c r="F38" s="274">
        <v>0</v>
      </c>
      <c r="G38" s="274">
        <v>0</v>
      </c>
      <c r="H38" s="271">
        <v>100</v>
      </c>
    </row>
    <row r="39" spans="1:8" ht="24.75" thickBot="1">
      <c r="A39" s="272" t="s">
        <v>190</v>
      </c>
      <c r="B39" s="273">
        <v>130000</v>
      </c>
      <c r="C39" s="273">
        <v>130000</v>
      </c>
      <c r="D39" s="274">
        <v>0</v>
      </c>
      <c r="E39" s="273">
        <v>123951.36</v>
      </c>
      <c r="F39" s="273">
        <v>6048.64</v>
      </c>
      <c r="G39" s="274">
        <v>0</v>
      </c>
      <c r="H39" s="271">
        <v>95.35</v>
      </c>
    </row>
    <row r="40" spans="1:8" ht="24.75" thickBot="1">
      <c r="A40" s="269" t="s">
        <v>194</v>
      </c>
      <c r="B40" s="270">
        <v>16726.61</v>
      </c>
      <c r="C40" s="270">
        <v>16726.61</v>
      </c>
      <c r="D40" s="271">
        <v>0</v>
      </c>
      <c r="E40" s="270">
        <v>16681.11</v>
      </c>
      <c r="F40" s="271">
        <v>35.75</v>
      </c>
      <c r="G40" s="271">
        <v>9.75</v>
      </c>
      <c r="H40" s="271">
        <v>99.73</v>
      </c>
    </row>
    <row r="41" spans="1:8" ht="12.75" customHeight="1" thickBot="1">
      <c r="A41" s="272" t="s">
        <v>14</v>
      </c>
      <c r="B41" s="273">
        <v>16226.61</v>
      </c>
      <c r="C41" s="273">
        <v>16226.61</v>
      </c>
      <c r="D41" s="274">
        <v>0</v>
      </c>
      <c r="E41" s="273">
        <v>16226.61</v>
      </c>
      <c r="F41" s="274">
        <v>0</v>
      </c>
      <c r="G41" s="274">
        <v>0</v>
      </c>
      <c r="H41" s="271">
        <v>100</v>
      </c>
    </row>
    <row r="42" spans="1:8" ht="24.75" thickBot="1">
      <c r="A42" s="272" t="s">
        <v>15</v>
      </c>
      <c r="B42" s="274">
        <v>500</v>
      </c>
      <c r="C42" s="274">
        <v>500</v>
      </c>
      <c r="D42" s="274">
        <v>0</v>
      </c>
      <c r="E42" s="274">
        <v>454.5</v>
      </c>
      <c r="F42" s="274">
        <v>35.75</v>
      </c>
      <c r="G42" s="274">
        <v>9.75</v>
      </c>
      <c r="H42" s="271">
        <v>90.9</v>
      </c>
    </row>
    <row r="43" spans="1:8" ht="48.75" thickBot="1">
      <c r="A43" s="269" t="s">
        <v>195</v>
      </c>
      <c r="B43" s="270">
        <v>333692</v>
      </c>
      <c r="C43" s="270">
        <v>317521.34</v>
      </c>
      <c r="D43" s="270">
        <v>16170.66</v>
      </c>
      <c r="E43" s="270">
        <v>315599.27</v>
      </c>
      <c r="F43" s="271">
        <v>22.94</v>
      </c>
      <c r="G43" s="270">
        <v>18069.79</v>
      </c>
      <c r="H43" s="271">
        <v>94.58</v>
      </c>
    </row>
    <row r="44" spans="1:8" ht="12.75" customHeight="1" thickBot="1">
      <c r="A44" s="272" t="s">
        <v>14</v>
      </c>
      <c r="B44" s="273">
        <v>240531</v>
      </c>
      <c r="C44" s="273">
        <v>224360.34</v>
      </c>
      <c r="D44" s="273">
        <v>16170.66</v>
      </c>
      <c r="E44" s="273">
        <v>222470.34</v>
      </c>
      <c r="F44" s="274">
        <v>0</v>
      </c>
      <c r="G44" s="273">
        <v>18060.66</v>
      </c>
      <c r="H44" s="271">
        <v>92.49</v>
      </c>
    </row>
    <row r="45" spans="1:8" ht="24.75" thickBot="1">
      <c r="A45" s="272" t="s">
        <v>15</v>
      </c>
      <c r="B45" s="273">
        <v>64611</v>
      </c>
      <c r="C45" s="273">
        <v>64611</v>
      </c>
      <c r="D45" s="274">
        <v>0</v>
      </c>
      <c r="E45" s="273">
        <v>64578.93</v>
      </c>
      <c r="F45" s="274">
        <v>22.94</v>
      </c>
      <c r="G45" s="274">
        <v>9.13</v>
      </c>
      <c r="H45" s="271">
        <v>99.95</v>
      </c>
    </row>
    <row r="46" spans="1:8" ht="24.75" thickBot="1">
      <c r="A46" s="272" t="s">
        <v>16</v>
      </c>
      <c r="B46" s="273">
        <v>8550</v>
      </c>
      <c r="C46" s="273">
        <v>8550</v>
      </c>
      <c r="D46" s="274">
        <v>0</v>
      </c>
      <c r="E46" s="273">
        <v>8550</v>
      </c>
      <c r="F46" s="274">
        <v>0</v>
      </c>
      <c r="G46" s="274">
        <v>0</v>
      </c>
      <c r="H46" s="271">
        <v>100</v>
      </c>
    </row>
    <row r="47" spans="1:8" ht="24.75" thickBot="1">
      <c r="A47" s="272" t="s">
        <v>190</v>
      </c>
      <c r="B47" s="273">
        <v>20000</v>
      </c>
      <c r="C47" s="273">
        <v>20000</v>
      </c>
      <c r="D47" s="274">
        <v>0</v>
      </c>
      <c r="E47" s="273">
        <v>20000</v>
      </c>
      <c r="F47" s="274">
        <v>0</v>
      </c>
      <c r="G47" s="274">
        <v>0</v>
      </c>
      <c r="H47" s="271">
        <v>100</v>
      </c>
    </row>
    <row r="48" spans="1:8" ht="24.75" thickBot="1">
      <c r="A48" s="269" t="s">
        <v>196</v>
      </c>
      <c r="B48" s="270">
        <v>23340</v>
      </c>
      <c r="C48" s="270">
        <v>22339.65</v>
      </c>
      <c r="D48" s="270">
        <v>1000.35</v>
      </c>
      <c r="E48" s="270">
        <v>22339.63</v>
      </c>
      <c r="F48" s="271">
        <v>0</v>
      </c>
      <c r="G48" s="270">
        <v>1000.37</v>
      </c>
      <c r="H48" s="271">
        <v>95.71</v>
      </c>
    </row>
    <row r="49" spans="1:8" ht="13.5" thickBot="1">
      <c r="A49" s="272" t="s">
        <v>14</v>
      </c>
      <c r="B49" s="273">
        <v>19540</v>
      </c>
      <c r="C49" s="273">
        <v>18539.65</v>
      </c>
      <c r="D49" s="273">
        <v>1000.35</v>
      </c>
      <c r="E49" s="273">
        <v>18539.65</v>
      </c>
      <c r="F49" s="274">
        <v>0</v>
      </c>
      <c r="G49" s="273">
        <v>1000.35</v>
      </c>
      <c r="H49" s="271">
        <v>94.88</v>
      </c>
    </row>
    <row r="50" spans="1:8" ht="24.75" thickBot="1">
      <c r="A50" s="272" t="s">
        <v>15</v>
      </c>
      <c r="B50" s="273">
        <v>2800</v>
      </c>
      <c r="C50" s="273">
        <v>2800</v>
      </c>
      <c r="D50" s="274">
        <v>0</v>
      </c>
      <c r="E50" s="273">
        <v>2799.98</v>
      </c>
      <c r="F50" s="274">
        <v>0</v>
      </c>
      <c r="G50" s="274">
        <v>0.02</v>
      </c>
      <c r="H50" s="271">
        <v>100</v>
      </c>
    </row>
    <row r="51" spans="1:8" ht="24.75" thickBot="1">
      <c r="A51" s="272" t="s">
        <v>16</v>
      </c>
      <c r="B51" s="273">
        <v>1000</v>
      </c>
      <c r="C51" s="273">
        <v>1000</v>
      </c>
      <c r="D51" s="274">
        <v>0</v>
      </c>
      <c r="E51" s="273">
        <v>1000</v>
      </c>
      <c r="F51" s="274">
        <v>0</v>
      </c>
      <c r="G51" s="274">
        <v>0</v>
      </c>
      <c r="H51" s="271">
        <v>100</v>
      </c>
    </row>
    <row r="52" spans="1:8" ht="24.75" thickBot="1">
      <c r="A52" s="269" t="s">
        <v>197</v>
      </c>
      <c r="B52" s="270">
        <v>101813</v>
      </c>
      <c r="C52" s="270">
        <v>98807.44</v>
      </c>
      <c r="D52" s="270">
        <v>3005.56</v>
      </c>
      <c r="E52" s="270">
        <v>97228.45</v>
      </c>
      <c r="F52" s="270">
        <v>1129.14</v>
      </c>
      <c r="G52" s="270">
        <v>3455.41</v>
      </c>
      <c r="H52" s="271">
        <v>95.5</v>
      </c>
    </row>
    <row r="53" spans="1:8" ht="12.75" customHeight="1" thickBot="1">
      <c r="A53" s="272" t="s">
        <v>14</v>
      </c>
      <c r="B53" s="273">
        <v>34813</v>
      </c>
      <c r="C53" s="273">
        <v>31807.44</v>
      </c>
      <c r="D53" s="273">
        <v>3005.56</v>
      </c>
      <c r="E53" s="273">
        <v>31807.44</v>
      </c>
      <c r="F53" s="274">
        <v>0</v>
      </c>
      <c r="G53" s="273">
        <v>3005.56</v>
      </c>
      <c r="H53" s="271">
        <v>91.37</v>
      </c>
    </row>
    <row r="54" spans="1:8" ht="24.75" thickBot="1">
      <c r="A54" s="272" t="s">
        <v>15</v>
      </c>
      <c r="B54" s="273">
        <v>37000</v>
      </c>
      <c r="C54" s="273">
        <v>37000</v>
      </c>
      <c r="D54" s="274">
        <v>0</v>
      </c>
      <c r="E54" s="273">
        <v>36130.92</v>
      </c>
      <c r="F54" s="274">
        <v>869.08</v>
      </c>
      <c r="G54" s="274">
        <v>0</v>
      </c>
      <c r="H54" s="271">
        <v>97.65</v>
      </c>
    </row>
    <row r="55" spans="1:8" ht="20.25" customHeight="1" thickBot="1">
      <c r="A55" s="272" t="s">
        <v>190</v>
      </c>
      <c r="B55" s="273">
        <v>30000</v>
      </c>
      <c r="C55" s="273">
        <v>30000</v>
      </c>
      <c r="D55" s="274">
        <v>0</v>
      </c>
      <c r="E55" s="273">
        <v>29290.09</v>
      </c>
      <c r="F55" s="274">
        <v>260.06</v>
      </c>
      <c r="G55" s="274">
        <v>449.85</v>
      </c>
      <c r="H55" s="271">
        <v>97.63</v>
      </c>
    </row>
    <row r="56" spans="1:8" ht="36.75" thickBot="1">
      <c r="A56" s="269" t="s">
        <v>198</v>
      </c>
      <c r="B56" s="270">
        <v>79412</v>
      </c>
      <c r="C56" s="270">
        <v>63475.51</v>
      </c>
      <c r="D56" s="270">
        <v>15936.49</v>
      </c>
      <c r="E56" s="270">
        <v>63304.4</v>
      </c>
      <c r="F56" s="271">
        <v>167.19</v>
      </c>
      <c r="G56" s="270">
        <v>15940.41</v>
      </c>
      <c r="H56" s="271">
        <v>79.72</v>
      </c>
    </row>
    <row r="57" spans="1:8" ht="12.75" customHeight="1" thickBot="1">
      <c r="A57" s="272" t="s">
        <v>14</v>
      </c>
      <c r="B57" s="273">
        <v>67162</v>
      </c>
      <c r="C57" s="273">
        <v>51225.51</v>
      </c>
      <c r="D57" s="273">
        <v>15936.49</v>
      </c>
      <c r="E57" s="273">
        <v>51225.51</v>
      </c>
      <c r="F57" s="274">
        <v>0</v>
      </c>
      <c r="G57" s="273">
        <v>15936.49</v>
      </c>
      <c r="H57" s="271">
        <v>76.27</v>
      </c>
    </row>
    <row r="58" spans="1:8" ht="24.75" thickBot="1">
      <c r="A58" s="272" t="s">
        <v>15</v>
      </c>
      <c r="B58" s="273">
        <v>10250</v>
      </c>
      <c r="C58" s="273">
        <v>10250</v>
      </c>
      <c r="D58" s="274">
        <v>0</v>
      </c>
      <c r="E58" s="273">
        <v>10078.89</v>
      </c>
      <c r="F58" s="274">
        <v>167.19</v>
      </c>
      <c r="G58" s="274">
        <v>3.92</v>
      </c>
      <c r="H58" s="271">
        <v>98.33</v>
      </c>
    </row>
    <row r="59" spans="1:8" ht="24.75" thickBot="1">
      <c r="A59" s="272" t="s">
        <v>16</v>
      </c>
      <c r="B59" s="273">
        <v>2000</v>
      </c>
      <c r="C59" s="273">
        <v>2000</v>
      </c>
      <c r="D59" s="274">
        <v>0</v>
      </c>
      <c r="E59" s="273">
        <v>2000</v>
      </c>
      <c r="F59" s="274">
        <v>0</v>
      </c>
      <c r="G59" s="274">
        <v>0</v>
      </c>
      <c r="H59" s="271">
        <v>100</v>
      </c>
    </row>
    <row r="60" spans="1:8" ht="24.75" thickBot="1">
      <c r="A60" s="269" t="s">
        <v>199</v>
      </c>
      <c r="B60" s="270">
        <v>805157</v>
      </c>
      <c r="C60" s="270">
        <v>796592.11</v>
      </c>
      <c r="D60" s="270">
        <v>8564.89</v>
      </c>
      <c r="E60" s="270">
        <v>795836.62</v>
      </c>
      <c r="F60" s="271">
        <v>15.89</v>
      </c>
      <c r="G60" s="270">
        <v>9304.49</v>
      </c>
      <c r="H60" s="271">
        <v>98.84</v>
      </c>
    </row>
    <row r="61" spans="1:8" ht="12.75" customHeight="1" thickBot="1">
      <c r="A61" s="272" t="s">
        <v>14</v>
      </c>
      <c r="B61" s="273">
        <v>738173</v>
      </c>
      <c r="C61" s="273">
        <v>729608.11</v>
      </c>
      <c r="D61" s="273">
        <v>8564.89</v>
      </c>
      <c r="E61" s="273">
        <v>728986.28</v>
      </c>
      <c r="F61" s="274">
        <v>0</v>
      </c>
      <c r="G61" s="273">
        <v>9186.72</v>
      </c>
      <c r="H61" s="271">
        <v>98.76</v>
      </c>
    </row>
    <row r="62" spans="1:8" ht="24.75" thickBot="1">
      <c r="A62" s="272" t="s">
        <v>15</v>
      </c>
      <c r="B62" s="273">
        <v>57484</v>
      </c>
      <c r="C62" s="273">
        <v>57484</v>
      </c>
      <c r="D62" s="274">
        <v>0</v>
      </c>
      <c r="E62" s="273">
        <v>57366.14</v>
      </c>
      <c r="F62" s="274">
        <v>0.09</v>
      </c>
      <c r="G62" s="274">
        <v>117.77</v>
      </c>
      <c r="H62" s="271">
        <v>99.79</v>
      </c>
    </row>
    <row r="63" spans="1:8" ht="24.75" thickBot="1">
      <c r="A63" s="272" t="s">
        <v>16</v>
      </c>
      <c r="B63" s="273">
        <v>9500</v>
      </c>
      <c r="C63" s="273">
        <v>9500</v>
      </c>
      <c r="D63" s="274">
        <v>0</v>
      </c>
      <c r="E63" s="273">
        <v>9484.2</v>
      </c>
      <c r="F63" s="274">
        <v>15.8</v>
      </c>
      <c r="G63" s="274">
        <v>0</v>
      </c>
      <c r="H63" s="271">
        <v>99.83</v>
      </c>
    </row>
    <row r="64" spans="1:8" ht="24.75" thickBot="1">
      <c r="A64" s="269" t="s">
        <v>200</v>
      </c>
      <c r="B64" s="270">
        <v>185896</v>
      </c>
      <c r="C64" s="270">
        <v>167574.06</v>
      </c>
      <c r="D64" s="270">
        <v>18321.94</v>
      </c>
      <c r="E64" s="270">
        <v>167426.1</v>
      </c>
      <c r="F64" s="271">
        <v>0</v>
      </c>
      <c r="G64" s="270">
        <v>18469.9</v>
      </c>
      <c r="H64" s="271">
        <v>90.06</v>
      </c>
    </row>
    <row r="65" spans="1:8" ht="12.75" customHeight="1" thickBot="1">
      <c r="A65" s="272" t="s">
        <v>14</v>
      </c>
      <c r="B65" s="273">
        <v>175368</v>
      </c>
      <c r="C65" s="273">
        <v>157046.06</v>
      </c>
      <c r="D65" s="273">
        <v>18321.94</v>
      </c>
      <c r="E65" s="273">
        <v>156898.76</v>
      </c>
      <c r="F65" s="274">
        <v>0</v>
      </c>
      <c r="G65" s="273">
        <v>18469.24</v>
      </c>
      <c r="H65" s="271">
        <v>89.47</v>
      </c>
    </row>
    <row r="66" spans="1:8" ht="24.75" thickBot="1">
      <c r="A66" s="272" t="s">
        <v>15</v>
      </c>
      <c r="B66" s="273">
        <v>7878</v>
      </c>
      <c r="C66" s="273">
        <v>7878</v>
      </c>
      <c r="D66" s="274">
        <v>0</v>
      </c>
      <c r="E66" s="273">
        <v>7877.34</v>
      </c>
      <c r="F66" s="274">
        <v>0</v>
      </c>
      <c r="G66" s="274">
        <v>0.66</v>
      </c>
      <c r="H66" s="271">
        <v>99.99</v>
      </c>
    </row>
    <row r="67" spans="1:8" ht="24.75" thickBot="1">
      <c r="A67" s="272" t="s">
        <v>16</v>
      </c>
      <c r="B67" s="273">
        <v>2650</v>
      </c>
      <c r="C67" s="273">
        <v>2650</v>
      </c>
      <c r="D67" s="274">
        <v>0</v>
      </c>
      <c r="E67" s="273">
        <v>2650</v>
      </c>
      <c r="F67" s="274">
        <v>0</v>
      </c>
      <c r="G67" s="274">
        <v>0</v>
      </c>
      <c r="H67" s="271">
        <v>100</v>
      </c>
    </row>
    <row r="68" spans="1:8" ht="12.75" customHeight="1" thickBot="1">
      <c r="A68" s="278" t="s">
        <v>18</v>
      </c>
      <c r="B68" s="279">
        <v>381347</v>
      </c>
      <c r="C68" s="279">
        <v>313981.74</v>
      </c>
      <c r="D68" s="279">
        <v>67365.26</v>
      </c>
      <c r="E68" s="279">
        <v>243822.54</v>
      </c>
      <c r="F68" s="279">
        <v>57768.31</v>
      </c>
      <c r="G68" s="279">
        <v>79756.15</v>
      </c>
      <c r="H68" s="280">
        <v>63.94</v>
      </c>
    </row>
    <row r="69" spans="1:8" ht="12.75" customHeight="1" thickBot="1">
      <c r="A69" s="269" t="s">
        <v>13</v>
      </c>
      <c r="B69" s="270">
        <v>381347</v>
      </c>
      <c r="C69" s="270">
        <v>313981.74</v>
      </c>
      <c r="D69" s="270">
        <v>67365.26</v>
      </c>
      <c r="E69" s="270">
        <v>243822.54</v>
      </c>
      <c r="F69" s="270">
        <v>57768.31</v>
      </c>
      <c r="G69" s="270">
        <v>79756.15</v>
      </c>
      <c r="H69" s="271">
        <v>63.94</v>
      </c>
    </row>
    <row r="70" spans="1:8" ht="24.75" thickBot="1">
      <c r="A70" s="269" t="s">
        <v>185</v>
      </c>
      <c r="B70" s="270">
        <v>45000</v>
      </c>
      <c r="C70" s="270">
        <v>45000</v>
      </c>
      <c r="D70" s="271">
        <v>0</v>
      </c>
      <c r="E70" s="270">
        <v>43967</v>
      </c>
      <c r="F70" s="270">
        <v>1033</v>
      </c>
      <c r="G70" s="271">
        <v>0</v>
      </c>
      <c r="H70" s="271">
        <v>97.7</v>
      </c>
    </row>
    <row r="71" spans="1:8" ht="24.75" thickBot="1">
      <c r="A71" s="272" t="s">
        <v>19</v>
      </c>
      <c r="B71" s="273">
        <v>45000</v>
      </c>
      <c r="C71" s="273">
        <v>45000</v>
      </c>
      <c r="D71" s="274">
        <v>0</v>
      </c>
      <c r="E71" s="273">
        <v>43967</v>
      </c>
      <c r="F71" s="273">
        <v>1033</v>
      </c>
      <c r="G71" s="274">
        <v>0</v>
      </c>
      <c r="H71" s="271">
        <v>97.7</v>
      </c>
    </row>
    <row r="72" spans="1:8" ht="24.75" thickBot="1">
      <c r="A72" s="269" t="s">
        <v>186</v>
      </c>
      <c r="B72" s="270">
        <v>6512</v>
      </c>
      <c r="C72" s="270">
        <v>6512</v>
      </c>
      <c r="D72" s="271">
        <v>0</v>
      </c>
      <c r="E72" s="270">
        <v>6511.97</v>
      </c>
      <c r="F72" s="271">
        <v>0.02</v>
      </c>
      <c r="G72" s="271">
        <v>0.01</v>
      </c>
      <c r="H72" s="271">
        <v>100</v>
      </c>
    </row>
    <row r="73" spans="1:8" ht="24.75" thickBot="1">
      <c r="A73" s="272" t="s">
        <v>15</v>
      </c>
      <c r="B73" s="273">
        <v>6512</v>
      </c>
      <c r="C73" s="273">
        <v>6512</v>
      </c>
      <c r="D73" s="274">
        <v>0</v>
      </c>
      <c r="E73" s="273">
        <v>6511.97</v>
      </c>
      <c r="F73" s="274">
        <v>0.02</v>
      </c>
      <c r="G73" s="274">
        <v>0.01</v>
      </c>
      <c r="H73" s="271">
        <v>100</v>
      </c>
    </row>
    <row r="74" spans="1:8" ht="24.75" thickBot="1">
      <c r="A74" s="269" t="s">
        <v>189</v>
      </c>
      <c r="B74" s="270">
        <v>70500</v>
      </c>
      <c r="C74" s="270">
        <v>62626.7</v>
      </c>
      <c r="D74" s="270">
        <v>7873.3</v>
      </c>
      <c r="E74" s="270">
        <v>48689.76</v>
      </c>
      <c r="F74" s="270">
        <v>11868.19</v>
      </c>
      <c r="G74" s="270">
        <v>9942.05</v>
      </c>
      <c r="H74" s="271">
        <v>69.06</v>
      </c>
    </row>
    <row r="75" spans="1:8" ht="24.75" thickBot="1">
      <c r="A75" s="272" t="s">
        <v>15</v>
      </c>
      <c r="B75" s="273">
        <v>7000</v>
      </c>
      <c r="C75" s="273">
        <v>7000</v>
      </c>
      <c r="D75" s="274">
        <v>0</v>
      </c>
      <c r="E75" s="273">
        <v>6984.63</v>
      </c>
      <c r="F75" s="274">
        <v>0.04</v>
      </c>
      <c r="G75" s="274">
        <v>15.33</v>
      </c>
      <c r="H75" s="271">
        <v>99.78</v>
      </c>
    </row>
    <row r="76" spans="1:8" ht="24.75" thickBot="1">
      <c r="A76" s="272" t="s">
        <v>19</v>
      </c>
      <c r="B76" s="273">
        <v>8500</v>
      </c>
      <c r="C76" s="273">
        <v>8500</v>
      </c>
      <c r="D76" s="274">
        <v>0</v>
      </c>
      <c r="E76" s="273">
        <v>8500</v>
      </c>
      <c r="F76" s="274">
        <v>0</v>
      </c>
      <c r="G76" s="274">
        <v>0</v>
      </c>
      <c r="H76" s="271">
        <v>100</v>
      </c>
    </row>
    <row r="77" spans="1:8" ht="24.75" thickBot="1">
      <c r="A77" s="272" t="s">
        <v>190</v>
      </c>
      <c r="B77" s="273">
        <v>55000</v>
      </c>
      <c r="C77" s="273">
        <v>47126.7</v>
      </c>
      <c r="D77" s="273">
        <v>7873.3</v>
      </c>
      <c r="E77" s="273">
        <v>33205.13</v>
      </c>
      <c r="F77" s="273">
        <v>11868.15</v>
      </c>
      <c r="G77" s="273">
        <v>9926.72</v>
      </c>
      <c r="H77" s="271">
        <v>60.37</v>
      </c>
    </row>
    <row r="78" spans="1:8" ht="12.75" customHeight="1" thickBot="1">
      <c r="A78" s="272" t="s">
        <v>17</v>
      </c>
      <c r="B78" s="274">
        <v>0</v>
      </c>
      <c r="C78" s="274">
        <v>0</v>
      </c>
      <c r="D78" s="274">
        <v>0</v>
      </c>
      <c r="E78" s="274">
        <v>0</v>
      </c>
      <c r="F78" s="274">
        <v>0</v>
      </c>
      <c r="G78" s="274">
        <v>0</v>
      </c>
      <c r="H78" s="271" t="e">
        <v>#DIV/0!</v>
      </c>
    </row>
    <row r="79" spans="1:8" ht="36.75" thickBot="1">
      <c r="A79" s="269" t="s">
        <v>191</v>
      </c>
      <c r="B79" s="270">
        <v>11500</v>
      </c>
      <c r="C79" s="270">
        <v>11500</v>
      </c>
      <c r="D79" s="271">
        <v>0</v>
      </c>
      <c r="E79" s="270">
        <v>11500</v>
      </c>
      <c r="F79" s="271">
        <v>0</v>
      </c>
      <c r="G79" s="271">
        <v>0</v>
      </c>
      <c r="H79" s="271">
        <v>100</v>
      </c>
    </row>
    <row r="80" spans="1:8" ht="24.75" thickBot="1">
      <c r="A80" s="272" t="s">
        <v>19</v>
      </c>
      <c r="B80" s="273">
        <v>11500</v>
      </c>
      <c r="C80" s="273">
        <v>11500</v>
      </c>
      <c r="D80" s="274">
        <v>0</v>
      </c>
      <c r="E80" s="273">
        <v>11500</v>
      </c>
      <c r="F80" s="274">
        <v>0</v>
      </c>
      <c r="G80" s="274">
        <v>0</v>
      </c>
      <c r="H80" s="271">
        <v>100</v>
      </c>
    </row>
    <row r="81" spans="1:8" ht="32.25" customHeight="1" thickBot="1">
      <c r="A81" s="269" t="s">
        <v>193</v>
      </c>
      <c r="B81" s="270">
        <v>167000</v>
      </c>
      <c r="C81" s="270">
        <v>134219.15</v>
      </c>
      <c r="D81" s="270">
        <v>32780.85</v>
      </c>
      <c r="E81" s="270">
        <v>88363.06</v>
      </c>
      <c r="F81" s="270">
        <v>44843.18</v>
      </c>
      <c r="G81" s="270">
        <v>33793.76</v>
      </c>
      <c r="H81" s="271">
        <v>52.91</v>
      </c>
    </row>
    <row r="82" spans="1:8" ht="24.75" thickBot="1">
      <c r="A82" s="272" t="s">
        <v>15</v>
      </c>
      <c r="B82" s="273">
        <v>2000</v>
      </c>
      <c r="C82" s="273">
        <v>2000</v>
      </c>
      <c r="D82" s="274">
        <v>0</v>
      </c>
      <c r="E82" s="273">
        <v>1979.8</v>
      </c>
      <c r="F82" s="274">
        <v>0</v>
      </c>
      <c r="G82" s="274">
        <v>20.2</v>
      </c>
      <c r="H82" s="271">
        <v>98.99</v>
      </c>
    </row>
    <row r="83" spans="1:8" ht="24.75" thickBot="1">
      <c r="A83" s="272" t="s">
        <v>190</v>
      </c>
      <c r="B83" s="273">
        <v>165000</v>
      </c>
      <c r="C83" s="273">
        <v>132219.15</v>
      </c>
      <c r="D83" s="273">
        <v>32780.85</v>
      </c>
      <c r="E83" s="273">
        <v>86383.26</v>
      </c>
      <c r="F83" s="273">
        <v>44843.18</v>
      </c>
      <c r="G83" s="273">
        <v>33773.56</v>
      </c>
      <c r="H83" s="271">
        <v>52.35</v>
      </c>
    </row>
    <row r="84" spans="1:8" ht="23.25" customHeight="1" thickBot="1">
      <c r="A84" s="272" t="s">
        <v>17</v>
      </c>
      <c r="B84" s="274">
        <v>0</v>
      </c>
      <c r="C84" s="274">
        <v>0</v>
      </c>
      <c r="D84" s="274">
        <v>0</v>
      </c>
      <c r="E84" s="274">
        <v>0</v>
      </c>
      <c r="F84" s="274">
        <v>0</v>
      </c>
      <c r="G84" s="274">
        <v>0</v>
      </c>
      <c r="H84" s="271" t="e">
        <v>#DIV/0!</v>
      </c>
    </row>
    <row r="85" spans="1:8" ht="48.75" thickBot="1">
      <c r="A85" s="269" t="s">
        <v>195</v>
      </c>
      <c r="B85" s="270">
        <v>10635</v>
      </c>
      <c r="C85" s="270">
        <v>10001.82</v>
      </c>
      <c r="D85" s="271">
        <v>633.18</v>
      </c>
      <c r="E85" s="270">
        <v>3910.14</v>
      </c>
      <c r="F85" s="271">
        <v>0</v>
      </c>
      <c r="G85" s="270">
        <v>6724.86</v>
      </c>
      <c r="H85" s="271">
        <v>36.77</v>
      </c>
    </row>
    <row r="86" spans="1:8" ht="24.75" thickBot="1">
      <c r="A86" s="272" t="s">
        <v>15</v>
      </c>
      <c r="B86" s="273">
        <v>5635</v>
      </c>
      <c r="C86" s="273">
        <v>5001.82</v>
      </c>
      <c r="D86" s="274">
        <v>633.18</v>
      </c>
      <c r="E86" s="274">
        <v>56.06</v>
      </c>
      <c r="F86" s="274">
        <v>0</v>
      </c>
      <c r="G86" s="273">
        <v>5578.94</v>
      </c>
      <c r="H86" s="271">
        <v>0.99</v>
      </c>
    </row>
    <row r="87" spans="1:8" ht="24.75" thickBot="1">
      <c r="A87" s="272" t="s">
        <v>190</v>
      </c>
      <c r="B87" s="273">
        <v>5000</v>
      </c>
      <c r="C87" s="273">
        <v>5000</v>
      </c>
      <c r="D87" s="274">
        <v>0</v>
      </c>
      <c r="E87" s="273">
        <v>3854.08</v>
      </c>
      <c r="F87" s="274">
        <v>0</v>
      </c>
      <c r="G87" s="273">
        <v>1145.92</v>
      </c>
      <c r="H87" s="271">
        <v>77.08</v>
      </c>
    </row>
    <row r="88" spans="1:8" ht="12.75" customHeight="1" thickBot="1">
      <c r="A88" s="272" t="s">
        <v>17</v>
      </c>
      <c r="B88" s="274">
        <v>0</v>
      </c>
      <c r="C88" s="274">
        <v>0</v>
      </c>
      <c r="D88" s="274">
        <v>0</v>
      </c>
      <c r="E88" s="274">
        <v>0</v>
      </c>
      <c r="F88" s="274">
        <v>0</v>
      </c>
      <c r="G88" s="274">
        <v>0</v>
      </c>
      <c r="H88" s="271" t="e">
        <v>#DIV/0!</v>
      </c>
    </row>
    <row r="89" spans="1:8" ht="12.75" customHeight="1" thickBot="1">
      <c r="A89" s="269" t="s">
        <v>196</v>
      </c>
      <c r="B89" s="271">
        <v>200</v>
      </c>
      <c r="C89" s="271">
        <v>200</v>
      </c>
      <c r="D89" s="271">
        <v>0</v>
      </c>
      <c r="E89" s="271">
        <v>158.14</v>
      </c>
      <c r="F89" s="271">
        <v>23.92</v>
      </c>
      <c r="G89" s="271">
        <v>17.94</v>
      </c>
      <c r="H89" s="271">
        <v>79.07</v>
      </c>
    </row>
    <row r="90" spans="1:8" ht="12.75" customHeight="1" thickBot="1">
      <c r="A90" s="272" t="s">
        <v>15</v>
      </c>
      <c r="B90" s="274">
        <v>200</v>
      </c>
      <c r="C90" s="274">
        <v>200</v>
      </c>
      <c r="D90" s="274">
        <v>0</v>
      </c>
      <c r="E90" s="274">
        <v>158.14</v>
      </c>
      <c r="F90" s="274">
        <v>23.92</v>
      </c>
      <c r="G90" s="274">
        <v>17.94</v>
      </c>
      <c r="H90" s="271">
        <v>79.07</v>
      </c>
    </row>
    <row r="91" spans="1:8" ht="24.75" thickBot="1">
      <c r="A91" s="269" t="s">
        <v>197</v>
      </c>
      <c r="B91" s="270">
        <v>60000</v>
      </c>
      <c r="C91" s="270">
        <v>35000</v>
      </c>
      <c r="D91" s="270">
        <v>25000</v>
      </c>
      <c r="E91" s="270">
        <v>33770.4</v>
      </c>
      <c r="F91" s="271">
        <v>0</v>
      </c>
      <c r="G91" s="270">
        <v>26229.6</v>
      </c>
      <c r="H91" s="271">
        <v>56.28</v>
      </c>
    </row>
    <row r="92" spans="1:8" ht="24" customHeight="1" thickBot="1">
      <c r="A92" s="272" t="s">
        <v>19</v>
      </c>
      <c r="B92" s="273">
        <v>15000</v>
      </c>
      <c r="C92" s="273">
        <v>15000</v>
      </c>
      <c r="D92" s="274">
        <v>0</v>
      </c>
      <c r="E92" s="273">
        <v>15000</v>
      </c>
      <c r="F92" s="274">
        <v>0</v>
      </c>
      <c r="G92" s="274">
        <v>0</v>
      </c>
      <c r="H92" s="271">
        <v>100</v>
      </c>
    </row>
    <row r="93" spans="1:8" ht="20.25" customHeight="1" thickBot="1">
      <c r="A93" s="272" t="s">
        <v>190</v>
      </c>
      <c r="B93" s="273">
        <v>45000</v>
      </c>
      <c r="C93" s="273">
        <v>20000</v>
      </c>
      <c r="D93" s="273">
        <v>25000</v>
      </c>
      <c r="E93" s="273">
        <v>18770.4</v>
      </c>
      <c r="F93" s="274">
        <v>0</v>
      </c>
      <c r="G93" s="273">
        <v>26229.6</v>
      </c>
      <c r="H93" s="271">
        <v>41.71</v>
      </c>
    </row>
    <row r="94" spans="1:8" ht="36.75" thickBot="1">
      <c r="A94" s="269" t="s">
        <v>198</v>
      </c>
      <c r="B94" s="270">
        <v>9750</v>
      </c>
      <c r="C94" s="270">
        <v>8922.07</v>
      </c>
      <c r="D94" s="271">
        <v>827.93</v>
      </c>
      <c r="E94" s="270">
        <v>6952.07</v>
      </c>
      <c r="F94" s="271">
        <v>0</v>
      </c>
      <c r="G94" s="270">
        <v>2797.93</v>
      </c>
      <c r="H94" s="271">
        <v>71.3</v>
      </c>
    </row>
    <row r="95" spans="1:8" ht="24.75" thickBot="1">
      <c r="A95" s="272" t="s">
        <v>15</v>
      </c>
      <c r="B95" s="273">
        <v>9750</v>
      </c>
      <c r="C95" s="273">
        <v>8922.07</v>
      </c>
      <c r="D95" s="274">
        <v>827.93</v>
      </c>
      <c r="E95" s="273">
        <v>6952.07</v>
      </c>
      <c r="F95" s="274">
        <v>0</v>
      </c>
      <c r="G95" s="273">
        <v>2797.93</v>
      </c>
      <c r="H95" s="271">
        <v>71.3</v>
      </c>
    </row>
    <row r="96" spans="1:8" ht="24.75" thickBot="1">
      <c r="A96" s="269" t="s">
        <v>200</v>
      </c>
      <c r="B96" s="271">
        <v>250</v>
      </c>
      <c r="C96" s="271">
        <v>0</v>
      </c>
      <c r="D96" s="271">
        <v>250</v>
      </c>
      <c r="E96" s="271">
        <v>0</v>
      </c>
      <c r="F96" s="271">
        <v>0</v>
      </c>
      <c r="G96" s="271">
        <v>250</v>
      </c>
      <c r="H96" s="271">
        <v>0</v>
      </c>
    </row>
    <row r="97" spans="1:8" ht="24.75" thickBot="1">
      <c r="A97" s="272" t="s">
        <v>15</v>
      </c>
      <c r="B97" s="274">
        <v>250</v>
      </c>
      <c r="C97" s="274">
        <v>0</v>
      </c>
      <c r="D97" s="274">
        <v>250</v>
      </c>
      <c r="E97" s="274">
        <v>0</v>
      </c>
      <c r="F97" s="274">
        <v>0</v>
      </c>
      <c r="G97" s="274">
        <v>250</v>
      </c>
      <c r="H97" s="271">
        <v>0</v>
      </c>
    </row>
    <row r="98" spans="1:8" ht="24.75" thickBot="1">
      <c r="A98" s="278" t="s">
        <v>219</v>
      </c>
      <c r="B98" s="279">
        <v>72737.76</v>
      </c>
      <c r="C98" s="279">
        <v>72737.76</v>
      </c>
      <c r="D98" s="280">
        <v>0</v>
      </c>
      <c r="E98" s="279">
        <v>62485.72</v>
      </c>
      <c r="F98" s="279">
        <v>6073.88</v>
      </c>
      <c r="G98" s="279">
        <v>4178.16</v>
      </c>
      <c r="H98" s="280">
        <v>85.91</v>
      </c>
    </row>
    <row r="99" spans="1:8" ht="12.75" customHeight="1" thickBot="1">
      <c r="A99" s="269" t="s">
        <v>13</v>
      </c>
      <c r="B99" s="270">
        <v>72737.76</v>
      </c>
      <c r="C99" s="270">
        <v>72737.76</v>
      </c>
      <c r="D99" s="271">
        <v>0</v>
      </c>
      <c r="E99" s="270">
        <v>62485.72</v>
      </c>
      <c r="F99" s="270">
        <v>6073.88</v>
      </c>
      <c r="G99" s="270">
        <v>4178.16</v>
      </c>
      <c r="H99" s="271">
        <v>85.91</v>
      </c>
    </row>
    <row r="100" spans="1:8" ht="24.75" thickBot="1">
      <c r="A100" s="269" t="s">
        <v>185</v>
      </c>
      <c r="B100" s="270">
        <v>7000</v>
      </c>
      <c r="C100" s="270">
        <v>7000</v>
      </c>
      <c r="D100" s="271">
        <v>0</v>
      </c>
      <c r="E100" s="270">
        <v>7000</v>
      </c>
      <c r="F100" s="271">
        <v>0</v>
      </c>
      <c r="G100" s="271">
        <v>0</v>
      </c>
      <c r="H100" s="271">
        <v>100</v>
      </c>
    </row>
    <row r="101" spans="1:8" ht="24.75" thickBot="1">
      <c r="A101" s="272" t="s">
        <v>19</v>
      </c>
      <c r="B101" s="273">
        <v>7000</v>
      </c>
      <c r="C101" s="273">
        <v>7000</v>
      </c>
      <c r="D101" s="274">
        <v>0</v>
      </c>
      <c r="E101" s="273">
        <v>7000</v>
      </c>
      <c r="F101" s="274">
        <v>0</v>
      </c>
      <c r="G101" s="274">
        <v>0</v>
      </c>
      <c r="H101" s="271">
        <v>100</v>
      </c>
    </row>
    <row r="102" spans="1:8" ht="24.75" thickBot="1">
      <c r="A102" s="269" t="s">
        <v>186</v>
      </c>
      <c r="B102" s="270">
        <v>2500</v>
      </c>
      <c r="C102" s="270">
        <v>2500</v>
      </c>
      <c r="D102" s="271">
        <v>0</v>
      </c>
      <c r="E102" s="270">
        <v>2500</v>
      </c>
      <c r="F102" s="271">
        <v>0</v>
      </c>
      <c r="G102" s="271">
        <v>0</v>
      </c>
      <c r="H102" s="271">
        <v>100</v>
      </c>
    </row>
    <row r="103" spans="1:8" ht="22.5" customHeight="1" thickBot="1">
      <c r="A103" s="272" t="s">
        <v>15</v>
      </c>
      <c r="B103" s="273">
        <v>2500</v>
      </c>
      <c r="C103" s="273">
        <v>2500</v>
      </c>
      <c r="D103" s="274">
        <v>0</v>
      </c>
      <c r="E103" s="273">
        <v>2500</v>
      </c>
      <c r="F103" s="274">
        <v>0</v>
      </c>
      <c r="G103" s="274">
        <v>0</v>
      </c>
      <c r="H103" s="271">
        <v>100</v>
      </c>
    </row>
    <row r="104" spans="1:8" ht="36.75" thickBot="1">
      <c r="A104" s="269" t="s">
        <v>193</v>
      </c>
      <c r="B104" s="270">
        <v>50109.03</v>
      </c>
      <c r="C104" s="270">
        <v>50109.03</v>
      </c>
      <c r="D104" s="271">
        <v>0</v>
      </c>
      <c r="E104" s="270">
        <v>40009.65</v>
      </c>
      <c r="F104" s="270">
        <v>6055.6</v>
      </c>
      <c r="G104" s="270">
        <v>4043.78</v>
      </c>
      <c r="H104" s="271">
        <v>79.85</v>
      </c>
    </row>
    <row r="105" spans="1:8" ht="24.75" thickBot="1">
      <c r="A105" s="272" t="s">
        <v>15</v>
      </c>
      <c r="B105" s="273">
        <v>9671.27</v>
      </c>
      <c r="C105" s="273">
        <v>9671.27</v>
      </c>
      <c r="D105" s="274">
        <v>0</v>
      </c>
      <c r="E105" s="273">
        <v>9671.25</v>
      </c>
      <c r="F105" s="274">
        <v>0</v>
      </c>
      <c r="G105" s="274">
        <v>0.02</v>
      </c>
      <c r="H105" s="271">
        <v>100</v>
      </c>
    </row>
    <row r="106" spans="1:8" ht="24.75" customHeight="1" thickBot="1">
      <c r="A106" s="272" t="s">
        <v>190</v>
      </c>
      <c r="B106" s="273">
        <v>40437.76</v>
      </c>
      <c r="C106" s="273">
        <v>40437.76</v>
      </c>
      <c r="D106" s="274">
        <v>0</v>
      </c>
      <c r="E106" s="273">
        <v>30338.4</v>
      </c>
      <c r="F106" s="273">
        <v>6055.6</v>
      </c>
      <c r="G106" s="273">
        <v>4043.76</v>
      </c>
      <c r="H106" s="271">
        <v>75.02</v>
      </c>
    </row>
    <row r="107" spans="1:8" ht="48.75" thickBot="1">
      <c r="A107" s="269" t="s">
        <v>195</v>
      </c>
      <c r="B107" s="270">
        <v>10726.15</v>
      </c>
      <c r="C107" s="270">
        <v>10726.15</v>
      </c>
      <c r="D107" s="271">
        <v>0</v>
      </c>
      <c r="E107" s="270">
        <v>10650.37</v>
      </c>
      <c r="F107" s="271">
        <v>18.28</v>
      </c>
      <c r="G107" s="271">
        <v>57.5</v>
      </c>
      <c r="H107" s="271">
        <v>99.29</v>
      </c>
    </row>
    <row r="108" spans="1:8" ht="24.75" thickBot="1">
      <c r="A108" s="272" t="s">
        <v>15</v>
      </c>
      <c r="B108" s="273">
        <v>7226.15</v>
      </c>
      <c r="C108" s="273">
        <v>7226.15</v>
      </c>
      <c r="D108" s="274">
        <v>0</v>
      </c>
      <c r="E108" s="273">
        <v>7206.37</v>
      </c>
      <c r="F108" s="274">
        <v>18.28</v>
      </c>
      <c r="G108" s="274">
        <v>1.5</v>
      </c>
      <c r="H108" s="271">
        <v>99.73</v>
      </c>
    </row>
    <row r="109" spans="1:8" ht="24.75" customHeight="1" thickBot="1">
      <c r="A109" s="272" t="s">
        <v>190</v>
      </c>
      <c r="B109" s="273">
        <v>3500</v>
      </c>
      <c r="C109" s="273">
        <v>3500</v>
      </c>
      <c r="D109" s="274">
        <v>0</v>
      </c>
      <c r="E109" s="273">
        <v>3444</v>
      </c>
      <c r="F109" s="274">
        <v>0</v>
      </c>
      <c r="G109" s="274">
        <v>56</v>
      </c>
      <c r="H109" s="271">
        <v>98.4</v>
      </c>
    </row>
    <row r="110" spans="1:8" ht="36.75" thickBot="1">
      <c r="A110" s="269" t="s">
        <v>198</v>
      </c>
      <c r="B110" s="270">
        <v>2337.58</v>
      </c>
      <c r="C110" s="270">
        <v>2337.58</v>
      </c>
      <c r="D110" s="271">
        <v>0</v>
      </c>
      <c r="E110" s="270">
        <v>2325.7</v>
      </c>
      <c r="F110" s="271">
        <v>0</v>
      </c>
      <c r="G110" s="271">
        <v>11.88</v>
      </c>
      <c r="H110" s="271">
        <v>99.49</v>
      </c>
    </row>
    <row r="111" spans="1:8" ht="24.75" thickBot="1">
      <c r="A111" s="272" t="s">
        <v>15</v>
      </c>
      <c r="B111" s="273">
        <v>2337.58</v>
      </c>
      <c r="C111" s="273">
        <v>2337.58</v>
      </c>
      <c r="D111" s="274">
        <v>0</v>
      </c>
      <c r="E111" s="273">
        <v>2325.7</v>
      </c>
      <c r="F111" s="274">
        <v>0</v>
      </c>
      <c r="G111" s="274">
        <v>11.88</v>
      </c>
      <c r="H111" s="271">
        <v>99.49</v>
      </c>
    </row>
    <row r="112" spans="1:8" ht="24.75" thickBot="1">
      <c r="A112" s="269" t="s">
        <v>200</v>
      </c>
      <c r="B112" s="271">
        <v>65</v>
      </c>
      <c r="C112" s="271">
        <v>65</v>
      </c>
      <c r="D112" s="271">
        <v>0</v>
      </c>
      <c r="E112" s="271">
        <v>0</v>
      </c>
      <c r="F112" s="271">
        <v>0</v>
      </c>
      <c r="G112" s="271">
        <v>65</v>
      </c>
      <c r="H112" s="271">
        <v>0</v>
      </c>
    </row>
    <row r="113" spans="1:8" ht="24.75" thickBot="1">
      <c r="A113" s="272" t="s">
        <v>15</v>
      </c>
      <c r="B113" s="274">
        <v>65</v>
      </c>
      <c r="C113" s="274">
        <v>65</v>
      </c>
      <c r="D113" s="274">
        <v>0</v>
      </c>
      <c r="E113" s="274">
        <v>0</v>
      </c>
      <c r="F113" s="274">
        <v>0</v>
      </c>
      <c r="G113" s="274">
        <v>65</v>
      </c>
      <c r="H113" s="271">
        <v>0</v>
      </c>
    </row>
    <row r="114" spans="1:8" ht="24.75" thickBot="1">
      <c r="A114" s="278" t="s">
        <v>220</v>
      </c>
      <c r="B114" s="280">
        <v>30</v>
      </c>
      <c r="C114" s="280">
        <v>30</v>
      </c>
      <c r="D114" s="280">
        <v>0</v>
      </c>
      <c r="E114" s="280">
        <v>0</v>
      </c>
      <c r="F114" s="280">
        <v>0</v>
      </c>
      <c r="G114" s="280">
        <v>30</v>
      </c>
      <c r="H114" s="280">
        <v>0</v>
      </c>
    </row>
    <row r="115" spans="1:8" ht="21" customHeight="1" thickBot="1">
      <c r="A115" s="269" t="s">
        <v>13</v>
      </c>
      <c r="B115" s="271">
        <v>30</v>
      </c>
      <c r="C115" s="271">
        <v>30</v>
      </c>
      <c r="D115" s="271">
        <v>0</v>
      </c>
      <c r="E115" s="271">
        <v>0</v>
      </c>
      <c r="F115" s="271">
        <v>0</v>
      </c>
      <c r="G115" s="271">
        <v>30</v>
      </c>
      <c r="H115" s="271">
        <v>0</v>
      </c>
    </row>
    <row r="116" spans="1:8" ht="36.75" thickBot="1">
      <c r="A116" s="269" t="s">
        <v>193</v>
      </c>
      <c r="B116" s="271">
        <v>30</v>
      </c>
      <c r="C116" s="271">
        <v>30</v>
      </c>
      <c r="D116" s="271">
        <v>0</v>
      </c>
      <c r="E116" s="271">
        <v>0</v>
      </c>
      <c r="F116" s="271">
        <v>0</v>
      </c>
      <c r="G116" s="271">
        <v>30</v>
      </c>
      <c r="H116" s="271">
        <v>0</v>
      </c>
    </row>
    <row r="117" spans="1:8" ht="24.75" thickBot="1">
      <c r="A117" s="272" t="s">
        <v>190</v>
      </c>
      <c r="B117" s="274">
        <v>30</v>
      </c>
      <c r="C117" s="274">
        <v>30</v>
      </c>
      <c r="D117" s="274">
        <v>0</v>
      </c>
      <c r="E117" s="274">
        <v>0</v>
      </c>
      <c r="F117" s="274">
        <v>0</v>
      </c>
      <c r="G117" s="274">
        <v>30</v>
      </c>
      <c r="H117" s="271">
        <v>0</v>
      </c>
    </row>
    <row r="118" spans="1:8" ht="12.75" customHeight="1" thickBot="1">
      <c r="A118" s="278" t="s">
        <v>221</v>
      </c>
      <c r="B118" s="279">
        <v>62124.45</v>
      </c>
      <c r="C118" s="279">
        <v>62124.45</v>
      </c>
      <c r="D118" s="280">
        <v>0</v>
      </c>
      <c r="E118" s="279">
        <v>59140.02</v>
      </c>
      <c r="F118" s="280">
        <v>0</v>
      </c>
      <c r="G118" s="279">
        <v>2984.43</v>
      </c>
      <c r="H118" s="280">
        <v>95.2</v>
      </c>
    </row>
    <row r="119" spans="1:8" ht="20.25" customHeight="1" thickBot="1">
      <c r="A119" s="269" t="s">
        <v>13</v>
      </c>
      <c r="B119" s="270">
        <v>62124.45</v>
      </c>
      <c r="C119" s="270">
        <v>62124.45</v>
      </c>
      <c r="D119" s="271">
        <v>0</v>
      </c>
      <c r="E119" s="270">
        <v>59140.02</v>
      </c>
      <c r="F119" s="271">
        <v>0</v>
      </c>
      <c r="G119" s="270">
        <v>2984.43</v>
      </c>
      <c r="H119" s="271">
        <v>95.2</v>
      </c>
    </row>
    <row r="120" spans="1:8" ht="36.75" thickBot="1">
      <c r="A120" s="269" t="s">
        <v>193</v>
      </c>
      <c r="B120" s="270">
        <v>62124.45</v>
      </c>
      <c r="C120" s="270">
        <v>62124.45</v>
      </c>
      <c r="D120" s="271">
        <v>0</v>
      </c>
      <c r="E120" s="270">
        <v>59140.02</v>
      </c>
      <c r="F120" s="271">
        <v>0</v>
      </c>
      <c r="G120" s="270">
        <v>2984.43</v>
      </c>
      <c r="H120" s="271">
        <v>95.2</v>
      </c>
    </row>
    <row r="121" spans="1:8" ht="13.5" thickBot="1">
      <c r="A121" s="272" t="s">
        <v>14</v>
      </c>
      <c r="B121" s="273">
        <v>3880.58</v>
      </c>
      <c r="C121" s="273">
        <v>3880.58</v>
      </c>
      <c r="D121" s="274">
        <v>0</v>
      </c>
      <c r="E121" s="273">
        <v>3880.58</v>
      </c>
      <c r="F121" s="274">
        <v>0</v>
      </c>
      <c r="G121" s="274">
        <v>0</v>
      </c>
      <c r="H121" s="271">
        <v>100</v>
      </c>
    </row>
    <row r="122" spans="1:8" ht="24.75" thickBot="1">
      <c r="A122" s="272" t="s">
        <v>15</v>
      </c>
      <c r="B122" s="273">
        <v>2984.43</v>
      </c>
      <c r="C122" s="273">
        <v>2984.43</v>
      </c>
      <c r="D122" s="274">
        <v>0</v>
      </c>
      <c r="E122" s="274">
        <v>0</v>
      </c>
      <c r="F122" s="274">
        <v>0</v>
      </c>
      <c r="G122" s="273">
        <v>2984.43</v>
      </c>
      <c r="H122" s="271">
        <v>0</v>
      </c>
    </row>
    <row r="123" spans="1:8" ht="24.75" thickBot="1">
      <c r="A123" s="272" t="s">
        <v>190</v>
      </c>
      <c r="B123" s="273">
        <v>55259.44</v>
      </c>
      <c r="C123" s="273">
        <v>55259.44</v>
      </c>
      <c r="D123" s="274">
        <v>0</v>
      </c>
      <c r="E123" s="273">
        <v>55259.44</v>
      </c>
      <c r="F123" s="274">
        <v>0</v>
      </c>
      <c r="G123" s="274">
        <v>0</v>
      </c>
      <c r="H123" s="271">
        <v>100</v>
      </c>
    </row>
    <row r="124" spans="1:8" ht="12.75" customHeight="1" thickBot="1">
      <c r="A124" s="278" t="s">
        <v>222</v>
      </c>
      <c r="B124" s="279">
        <v>43809.4</v>
      </c>
      <c r="C124" s="279">
        <v>43809.4</v>
      </c>
      <c r="D124" s="280">
        <v>0</v>
      </c>
      <c r="E124" s="280">
        <v>0</v>
      </c>
      <c r="F124" s="280">
        <v>0</v>
      </c>
      <c r="G124" s="279">
        <v>43809.4</v>
      </c>
      <c r="H124" s="280">
        <v>0</v>
      </c>
    </row>
    <row r="125" spans="1:8" ht="12.75" customHeight="1" thickBot="1">
      <c r="A125" s="269" t="s">
        <v>13</v>
      </c>
      <c r="B125" s="270">
        <v>43809.4</v>
      </c>
      <c r="C125" s="270">
        <v>43809.4</v>
      </c>
      <c r="D125" s="271">
        <v>0</v>
      </c>
      <c r="E125" s="271">
        <v>0</v>
      </c>
      <c r="F125" s="271">
        <v>0</v>
      </c>
      <c r="G125" s="270">
        <v>43809.4</v>
      </c>
      <c r="H125" s="271">
        <v>0</v>
      </c>
    </row>
    <row r="126" spans="1:8" ht="24.75" thickBot="1">
      <c r="A126" s="269" t="s">
        <v>189</v>
      </c>
      <c r="B126" s="271">
        <v>0.4</v>
      </c>
      <c r="C126" s="271">
        <v>0.4</v>
      </c>
      <c r="D126" s="271">
        <v>0</v>
      </c>
      <c r="E126" s="271">
        <v>0</v>
      </c>
      <c r="F126" s="271">
        <v>0</v>
      </c>
      <c r="G126" s="271">
        <v>0.4</v>
      </c>
      <c r="H126" s="271">
        <v>0</v>
      </c>
    </row>
    <row r="127" spans="1:8" ht="24.75" thickBot="1">
      <c r="A127" s="272" t="s">
        <v>190</v>
      </c>
      <c r="B127" s="274">
        <v>0.4</v>
      </c>
      <c r="C127" s="274">
        <v>0.4</v>
      </c>
      <c r="D127" s="274">
        <v>0</v>
      </c>
      <c r="E127" s="274">
        <v>0</v>
      </c>
      <c r="F127" s="274">
        <v>0</v>
      </c>
      <c r="G127" s="274">
        <v>0.4</v>
      </c>
      <c r="H127" s="271">
        <v>0</v>
      </c>
    </row>
    <row r="128" spans="1:8" ht="36.75" thickBot="1">
      <c r="A128" s="269" t="s">
        <v>193</v>
      </c>
      <c r="B128" s="270">
        <v>43809</v>
      </c>
      <c r="C128" s="270">
        <v>43809</v>
      </c>
      <c r="D128" s="271">
        <v>0</v>
      </c>
      <c r="E128" s="271">
        <v>0</v>
      </c>
      <c r="F128" s="271">
        <v>0</v>
      </c>
      <c r="G128" s="270">
        <v>43809</v>
      </c>
      <c r="H128" s="271">
        <v>0</v>
      </c>
    </row>
    <row r="129" spans="1:8" ht="22.5" customHeight="1" thickBot="1">
      <c r="A129" s="272" t="s">
        <v>190</v>
      </c>
      <c r="B129" s="273">
        <v>43809</v>
      </c>
      <c r="C129" s="273">
        <v>43809</v>
      </c>
      <c r="D129" s="274">
        <v>0</v>
      </c>
      <c r="E129" s="274">
        <v>0</v>
      </c>
      <c r="F129" s="274">
        <v>0</v>
      </c>
      <c r="G129" s="273">
        <v>43809</v>
      </c>
      <c r="H129" s="271">
        <v>0</v>
      </c>
    </row>
    <row r="130" spans="1:8" ht="12.75" customHeight="1" thickBot="1">
      <c r="A130" s="278" t="s">
        <v>223</v>
      </c>
      <c r="B130" s="280">
        <v>0.26</v>
      </c>
      <c r="C130" s="280">
        <v>0.26</v>
      </c>
      <c r="D130" s="280">
        <v>0</v>
      </c>
      <c r="E130" s="280">
        <v>0</v>
      </c>
      <c r="F130" s="280">
        <v>0</v>
      </c>
      <c r="G130" s="280">
        <v>0.26</v>
      </c>
      <c r="H130" s="280">
        <v>0</v>
      </c>
    </row>
    <row r="131" spans="1:8" ht="12.75" customHeight="1" thickBot="1">
      <c r="A131" s="269" t="s">
        <v>13</v>
      </c>
      <c r="B131" s="271">
        <v>0.26</v>
      </c>
      <c r="C131" s="271">
        <v>0.26</v>
      </c>
      <c r="D131" s="271">
        <v>0</v>
      </c>
      <c r="E131" s="271">
        <v>0</v>
      </c>
      <c r="F131" s="271">
        <v>0</v>
      </c>
      <c r="G131" s="271">
        <v>0.26</v>
      </c>
      <c r="H131" s="271">
        <v>0</v>
      </c>
    </row>
    <row r="132" spans="1:8" ht="36.75" thickBot="1">
      <c r="A132" s="269" t="s">
        <v>193</v>
      </c>
      <c r="B132" s="271">
        <v>0.26</v>
      </c>
      <c r="C132" s="271">
        <v>0.26</v>
      </c>
      <c r="D132" s="271">
        <v>0</v>
      </c>
      <c r="E132" s="271">
        <v>0</v>
      </c>
      <c r="F132" s="271">
        <v>0</v>
      </c>
      <c r="G132" s="271">
        <v>0.26</v>
      </c>
      <c r="H132" s="271">
        <v>0</v>
      </c>
    </row>
    <row r="133" spans="1:8" ht="24.75" thickBot="1">
      <c r="A133" s="272" t="s">
        <v>190</v>
      </c>
      <c r="B133" s="274">
        <v>0.26</v>
      </c>
      <c r="C133" s="274">
        <v>0.26</v>
      </c>
      <c r="D133" s="274">
        <v>0</v>
      </c>
      <c r="E133" s="274">
        <v>0</v>
      </c>
      <c r="F133" s="274">
        <v>0</v>
      </c>
      <c r="G133" s="274">
        <v>0.26</v>
      </c>
      <c r="H133" s="271">
        <v>0</v>
      </c>
    </row>
    <row r="134" spans="1:8" ht="12.75" customHeight="1" thickBot="1">
      <c r="A134" s="278" t="s">
        <v>224</v>
      </c>
      <c r="B134" s="280">
        <v>83.42</v>
      </c>
      <c r="C134" s="280">
        <v>83.42</v>
      </c>
      <c r="D134" s="280">
        <v>0</v>
      </c>
      <c r="E134" s="280">
        <v>0</v>
      </c>
      <c r="F134" s="280">
        <v>0</v>
      </c>
      <c r="G134" s="280">
        <v>83.42</v>
      </c>
      <c r="H134" s="280">
        <v>0</v>
      </c>
    </row>
    <row r="135" spans="1:8" ht="21" customHeight="1" thickBot="1">
      <c r="A135" s="269" t="s">
        <v>13</v>
      </c>
      <c r="B135" s="271">
        <v>83.42</v>
      </c>
      <c r="C135" s="271">
        <v>83.42</v>
      </c>
      <c r="D135" s="271">
        <v>0</v>
      </c>
      <c r="E135" s="271">
        <v>0</v>
      </c>
      <c r="F135" s="271">
        <v>0</v>
      </c>
      <c r="G135" s="271">
        <v>83.42</v>
      </c>
      <c r="H135" s="271">
        <v>0</v>
      </c>
    </row>
    <row r="136" spans="1:8" ht="24.75" thickBot="1">
      <c r="A136" s="269" t="s">
        <v>186</v>
      </c>
      <c r="B136" s="271">
        <v>0.5</v>
      </c>
      <c r="C136" s="271">
        <v>0.5</v>
      </c>
      <c r="D136" s="271">
        <v>0</v>
      </c>
      <c r="E136" s="271">
        <v>0</v>
      </c>
      <c r="F136" s="271">
        <v>0</v>
      </c>
      <c r="G136" s="271">
        <v>0.5</v>
      </c>
      <c r="H136" s="271">
        <v>0</v>
      </c>
    </row>
    <row r="137" spans="1:8" ht="24.75" thickBot="1">
      <c r="A137" s="272" t="s">
        <v>15</v>
      </c>
      <c r="B137" s="274">
        <v>0.5</v>
      </c>
      <c r="C137" s="274">
        <v>0.5</v>
      </c>
      <c r="D137" s="274">
        <v>0</v>
      </c>
      <c r="E137" s="274">
        <v>0</v>
      </c>
      <c r="F137" s="274">
        <v>0</v>
      </c>
      <c r="G137" s="274">
        <v>0.5</v>
      </c>
      <c r="H137" s="271">
        <v>0</v>
      </c>
    </row>
    <row r="138" spans="1:8" ht="36.75" thickBot="1">
      <c r="A138" s="269" t="s">
        <v>193</v>
      </c>
      <c r="B138" s="271">
        <v>62.6</v>
      </c>
      <c r="C138" s="271">
        <v>62.6</v>
      </c>
      <c r="D138" s="271">
        <v>0</v>
      </c>
      <c r="E138" s="271">
        <v>0</v>
      </c>
      <c r="F138" s="271">
        <v>0</v>
      </c>
      <c r="G138" s="271">
        <v>62.6</v>
      </c>
      <c r="H138" s="271">
        <v>0</v>
      </c>
    </row>
    <row r="139" spans="1:8" ht="24.75" thickBot="1">
      <c r="A139" s="272" t="s">
        <v>190</v>
      </c>
      <c r="B139" s="274">
        <v>62.6</v>
      </c>
      <c r="C139" s="274">
        <v>62.6</v>
      </c>
      <c r="D139" s="274">
        <v>0</v>
      </c>
      <c r="E139" s="274">
        <v>0</v>
      </c>
      <c r="F139" s="274">
        <v>0</v>
      </c>
      <c r="G139" s="274">
        <v>62.6</v>
      </c>
      <c r="H139" s="271">
        <v>0</v>
      </c>
    </row>
    <row r="140" spans="1:8" ht="24.75" customHeight="1" thickBot="1">
      <c r="A140" s="269" t="s">
        <v>199</v>
      </c>
      <c r="B140" s="271">
        <v>20.32</v>
      </c>
      <c r="C140" s="271">
        <v>20.32</v>
      </c>
      <c r="D140" s="271">
        <v>0</v>
      </c>
      <c r="E140" s="271">
        <v>0</v>
      </c>
      <c r="F140" s="271">
        <v>0</v>
      </c>
      <c r="G140" s="271">
        <v>20.32</v>
      </c>
      <c r="H140" s="271">
        <v>0</v>
      </c>
    </row>
    <row r="141" spans="1:8" ht="24" customHeight="1" thickBot="1">
      <c r="A141" s="272" t="s">
        <v>190</v>
      </c>
      <c r="B141" s="274">
        <v>20.32</v>
      </c>
      <c r="C141" s="274">
        <v>20.32</v>
      </c>
      <c r="D141" s="274">
        <v>0</v>
      </c>
      <c r="E141" s="274">
        <v>0</v>
      </c>
      <c r="F141" s="274">
        <v>0</v>
      </c>
      <c r="G141" s="274">
        <v>20.32</v>
      </c>
      <c r="H141" s="271">
        <v>0</v>
      </c>
    </row>
    <row r="142" spans="1:8" ht="28.5" customHeight="1" thickBot="1">
      <c r="A142" s="269" t="s">
        <v>201</v>
      </c>
      <c r="B142" s="270">
        <v>2997869.29</v>
      </c>
      <c r="C142" s="270">
        <v>2845991.37</v>
      </c>
      <c r="D142" s="270">
        <v>151877.92</v>
      </c>
      <c r="E142" s="270">
        <v>2704227.52</v>
      </c>
      <c r="F142" s="270">
        <v>71378.98</v>
      </c>
      <c r="G142" s="270">
        <v>222262.79</v>
      </c>
      <c r="H142" s="271">
        <v>90.2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6.28125" style="0" customWidth="1"/>
    <col min="2" max="2" width="19.57421875" style="0" customWidth="1"/>
    <col min="3" max="3" width="18.421875" style="0" customWidth="1"/>
    <col min="4" max="4" width="15.28125" style="0" bestFit="1" customWidth="1"/>
    <col min="5" max="5" width="13.00390625" style="0" customWidth="1"/>
    <col min="6" max="6" width="15.28125" style="0" customWidth="1"/>
    <col min="7" max="7" width="14.7109375" style="0" customWidth="1"/>
    <col min="8" max="8" width="12.7109375" style="0" customWidth="1"/>
    <col min="9" max="9" width="11.28125" style="0" customWidth="1"/>
    <col min="10" max="10" width="12.7109375" style="0" bestFit="1" customWidth="1"/>
  </cols>
  <sheetData>
    <row r="2" spans="1:2" ht="15.75">
      <c r="A2" s="294" t="s">
        <v>276</v>
      </c>
      <c r="B2" s="293"/>
    </row>
    <row r="4" spans="1:9" ht="55.5" customHeight="1">
      <c r="A4" s="308" t="s">
        <v>277</v>
      </c>
      <c r="B4" s="308" t="s">
        <v>278</v>
      </c>
      <c r="C4" s="308" t="s">
        <v>279</v>
      </c>
      <c r="D4" s="308" t="s">
        <v>290</v>
      </c>
      <c r="E4" s="308" t="s">
        <v>280</v>
      </c>
      <c r="F4" s="308" t="s">
        <v>281</v>
      </c>
      <c r="G4" s="308" t="s">
        <v>282</v>
      </c>
      <c r="H4" s="308" t="s">
        <v>283</v>
      </c>
      <c r="I4" s="298" t="s">
        <v>284</v>
      </c>
    </row>
    <row r="5" spans="1:9" ht="16.5" thickBot="1">
      <c r="A5" s="302" t="s">
        <v>21</v>
      </c>
      <c r="B5" s="295">
        <v>1756083</v>
      </c>
      <c r="C5" s="296"/>
      <c r="D5" s="296"/>
      <c r="E5" s="297">
        <v>3880.58</v>
      </c>
      <c r="F5" s="296"/>
      <c r="G5" s="296"/>
      <c r="H5" s="295">
        <v>20286</v>
      </c>
      <c r="I5" s="295">
        <v>1890</v>
      </c>
    </row>
    <row r="6" spans="1:9" ht="15.75">
      <c r="A6" s="303" t="s">
        <v>72</v>
      </c>
      <c r="B6" s="299">
        <v>385975</v>
      </c>
      <c r="C6" s="299">
        <v>21800</v>
      </c>
      <c r="D6" s="300"/>
      <c r="E6" s="301">
        <v>2984.43</v>
      </c>
      <c r="F6" s="300">
        <v>0.5</v>
      </c>
      <c r="G6" s="300"/>
      <c r="H6" s="300"/>
      <c r="I6" s="300"/>
    </row>
    <row r="7" spans="1:9" ht="16.5" thickBot="1">
      <c r="A7" s="302" t="s">
        <v>285</v>
      </c>
      <c r="B7" s="295">
        <v>67700</v>
      </c>
      <c r="C7" s="296"/>
      <c r="D7" s="296"/>
      <c r="E7" s="296"/>
      <c r="F7" s="296"/>
      <c r="G7" s="296"/>
      <c r="H7" s="296"/>
      <c r="I7" s="296"/>
    </row>
    <row r="8" spans="1:9" ht="16.5" thickBot="1">
      <c r="A8" s="302" t="s">
        <v>286</v>
      </c>
      <c r="B8" s="295">
        <v>80000</v>
      </c>
      <c r="C8" s="295">
        <v>7000</v>
      </c>
      <c r="D8" s="296"/>
      <c r="E8" s="296"/>
      <c r="F8" s="296"/>
      <c r="G8" s="296"/>
      <c r="H8" s="296"/>
      <c r="I8" s="296"/>
    </row>
    <row r="9" spans="1:9" ht="16.5" thickBot="1">
      <c r="A9" s="302" t="s">
        <v>287</v>
      </c>
      <c r="B9" s="295">
        <v>455000</v>
      </c>
      <c r="C9" s="297">
        <v>43937.76</v>
      </c>
      <c r="D9" s="297">
        <v>37150</v>
      </c>
      <c r="E9" s="297">
        <v>55259.44</v>
      </c>
      <c r="F9" s="296">
        <v>114.08</v>
      </c>
      <c r="G9" s="295">
        <v>43809</v>
      </c>
      <c r="H9" s="296"/>
      <c r="I9" s="296"/>
    </row>
    <row r="10" spans="1:9" ht="16.5" thickBot="1">
      <c r="A10" s="302" t="s">
        <v>288</v>
      </c>
      <c r="B10" s="295">
        <v>15000</v>
      </c>
      <c r="C10" s="296"/>
      <c r="D10" s="296"/>
      <c r="E10" s="296"/>
      <c r="F10" s="296"/>
      <c r="G10" s="296"/>
      <c r="H10" s="296"/>
      <c r="I10" s="296"/>
    </row>
    <row r="11" spans="1:9" ht="15.75">
      <c r="A11" s="304" t="s">
        <v>289</v>
      </c>
      <c r="B11" s="305">
        <v>2759758</v>
      </c>
      <c r="C11" s="306">
        <v>72737.76</v>
      </c>
      <c r="D11" s="305">
        <v>37150</v>
      </c>
      <c r="E11" s="306">
        <v>62124.45</v>
      </c>
      <c r="F11" s="307">
        <v>114.58</v>
      </c>
      <c r="G11" s="305">
        <v>43809</v>
      </c>
      <c r="H11" s="305">
        <v>20286</v>
      </c>
      <c r="I11" s="305">
        <v>1890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3:M2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57421875" style="3" customWidth="1"/>
    <col min="2" max="2" width="25.421875" style="3" customWidth="1"/>
    <col min="3" max="4" width="14.57421875" style="3" bestFit="1" customWidth="1"/>
    <col min="5" max="5" width="8.8515625" style="3" customWidth="1"/>
    <col min="6" max="7" width="14.57421875" style="3" bestFit="1" customWidth="1"/>
    <col min="8" max="8" width="9.7109375" style="3" customWidth="1"/>
    <col min="9" max="9" width="13.7109375" style="3" customWidth="1"/>
    <col min="10" max="10" width="11.421875" style="3" customWidth="1"/>
    <col min="11" max="11" width="12.7109375" style="3" bestFit="1" customWidth="1"/>
    <col min="12" max="12" width="9.140625" style="3" customWidth="1"/>
    <col min="13" max="13" width="11.28125" style="3" bestFit="1" customWidth="1"/>
    <col min="14" max="16384" width="9.140625" style="3" customWidth="1"/>
  </cols>
  <sheetData>
    <row r="3" ht="14.25">
      <c r="B3" s="2" t="s">
        <v>210</v>
      </c>
    </row>
    <row r="6" spans="2:10" ht="45">
      <c r="B6" s="314" t="s">
        <v>78</v>
      </c>
      <c r="C6" s="315" t="s">
        <v>176</v>
      </c>
      <c r="D6" s="316" t="s">
        <v>211</v>
      </c>
      <c r="E6" s="315" t="s">
        <v>71</v>
      </c>
      <c r="F6" s="315" t="s">
        <v>77</v>
      </c>
      <c r="G6" s="316" t="s">
        <v>212</v>
      </c>
      <c r="H6" s="315" t="s">
        <v>71</v>
      </c>
      <c r="I6" s="316" t="s">
        <v>174</v>
      </c>
      <c r="J6" s="316" t="s">
        <v>175</v>
      </c>
    </row>
    <row r="7" spans="2:13" ht="15">
      <c r="B7" s="317" t="s">
        <v>21</v>
      </c>
      <c r="C7" s="310">
        <v>1782139.58</v>
      </c>
      <c r="D7" s="310">
        <v>1694967.79</v>
      </c>
      <c r="E7" s="311">
        <v>0.9511</v>
      </c>
      <c r="F7" s="310">
        <v>1645045.11</v>
      </c>
      <c r="G7" s="310">
        <v>1645045.11</v>
      </c>
      <c r="H7" s="311">
        <v>1</v>
      </c>
      <c r="I7" s="310">
        <f>D7-G7</f>
        <v>49922.679999999935</v>
      </c>
      <c r="J7" s="312">
        <f>D7/G7*100-100</f>
        <v>3.034730153995582</v>
      </c>
      <c r="M7" s="6"/>
    </row>
    <row r="8" spans="2:10" ht="15">
      <c r="B8" s="317" t="s">
        <v>72</v>
      </c>
      <c r="C8" s="310">
        <v>410759.93</v>
      </c>
      <c r="D8" s="310">
        <v>396616.33</v>
      </c>
      <c r="E8" s="311">
        <v>0.9656</v>
      </c>
      <c r="F8" s="310">
        <v>355065.39</v>
      </c>
      <c r="G8" s="310">
        <v>348741.08</v>
      </c>
      <c r="H8" s="311">
        <v>0.9822</v>
      </c>
      <c r="I8" s="310">
        <f>D8-G8</f>
        <v>47875.25</v>
      </c>
      <c r="J8" s="312">
        <f aca="true" t="shared" si="0" ref="J8:J14">D8/G8*100-100</f>
        <v>13.728021373335196</v>
      </c>
    </row>
    <row r="9" spans="2:13" ht="15">
      <c r="B9" s="317" t="s">
        <v>73</v>
      </c>
      <c r="C9" s="310">
        <v>67700</v>
      </c>
      <c r="D9" s="310">
        <v>67684.2</v>
      </c>
      <c r="E9" s="311">
        <v>0.9998</v>
      </c>
      <c r="F9" s="310">
        <v>65100</v>
      </c>
      <c r="G9" s="310">
        <v>64899.87</v>
      </c>
      <c r="H9" s="311">
        <v>0.9969</v>
      </c>
      <c r="I9" s="310">
        <f>D9-G9</f>
        <v>2784.3299999999945</v>
      </c>
      <c r="J9" s="312">
        <f t="shared" si="0"/>
        <v>4.2901934934538275</v>
      </c>
      <c r="M9" s="199"/>
    </row>
    <row r="10" spans="2:10" ht="15">
      <c r="B10" s="317" t="s">
        <v>74</v>
      </c>
      <c r="C10" s="310">
        <v>87000</v>
      </c>
      <c r="D10" s="310">
        <v>85967</v>
      </c>
      <c r="E10" s="311">
        <v>0.9881</v>
      </c>
      <c r="F10" s="310">
        <v>80290</v>
      </c>
      <c r="G10" s="310">
        <v>72465</v>
      </c>
      <c r="H10" s="311">
        <v>0.9025</v>
      </c>
      <c r="I10" s="310">
        <f>D10-G10</f>
        <v>13502</v>
      </c>
      <c r="J10" s="312">
        <f t="shared" si="0"/>
        <v>18.63244324846478</v>
      </c>
    </row>
    <row r="11" spans="2:10" ht="15">
      <c r="B11" s="317" t="s">
        <v>75</v>
      </c>
      <c r="C11" s="310">
        <v>606460.78</v>
      </c>
      <c r="D11" s="310">
        <v>458992.2</v>
      </c>
      <c r="E11" s="311">
        <v>0.7568</v>
      </c>
      <c r="F11" s="310">
        <v>533593.31</v>
      </c>
      <c r="G11" s="310">
        <v>503312.41</v>
      </c>
      <c r="H11" s="311">
        <v>0.9433</v>
      </c>
      <c r="I11" s="310">
        <f>D11-G11</f>
        <v>-44320.20999999996</v>
      </c>
      <c r="J11" s="312">
        <f t="shared" si="0"/>
        <v>-8.805705784206665</v>
      </c>
    </row>
    <row r="12" spans="2:13" ht="15">
      <c r="B12" s="317" t="s">
        <v>291</v>
      </c>
      <c r="C12" s="310">
        <v>43809</v>
      </c>
      <c r="D12" s="309">
        <v>0</v>
      </c>
      <c r="E12" s="311">
        <v>0</v>
      </c>
      <c r="F12" s="313"/>
      <c r="G12" s="313"/>
      <c r="H12" s="313"/>
      <c r="I12" s="310">
        <f>D12-G12</f>
        <v>0</v>
      </c>
      <c r="J12" s="312"/>
      <c r="M12" s="5"/>
    </row>
    <row r="13" spans="2:11" ht="15">
      <c r="B13" s="317" t="s">
        <v>76</v>
      </c>
      <c r="C13" s="313"/>
      <c r="D13" s="313" t="s">
        <v>292</v>
      </c>
      <c r="E13" s="313" t="s">
        <v>292</v>
      </c>
      <c r="F13" s="310">
        <v>55000</v>
      </c>
      <c r="G13" s="313" t="s">
        <v>292</v>
      </c>
      <c r="H13" s="313"/>
      <c r="I13" s="310"/>
      <c r="J13" s="312"/>
      <c r="K13" s="6"/>
    </row>
    <row r="14" spans="2:10" ht="15">
      <c r="B14" s="318" t="s">
        <v>293</v>
      </c>
      <c r="C14" s="319">
        <f>C7+C8+C9+C10+C11+C12+C13</f>
        <v>2997869.29</v>
      </c>
      <c r="D14" s="319">
        <f>SUM(D7:D13)</f>
        <v>2704227.5200000005</v>
      </c>
      <c r="E14" s="320">
        <f>D14/C14*100</f>
        <v>90.20498422064294</v>
      </c>
      <c r="F14" s="319">
        <f>SUM(F7:F13)</f>
        <v>2734093.81</v>
      </c>
      <c r="G14" s="319">
        <f>SUM(G7:G13)</f>
        <v>2634463.4700000007</v>
      </c>
      <c r="H14" s="321">
        <f>G14/F14*100</f>
        <v>96.35600140581865</v>
      </c>
      <c r="I14" s="319">
        <f>D14-F14</f>
        <v>-29866.28999999957</v>
      </c>
      <c r="J14" s="322">
        <f t="shared" si="0"/>
        <v>2.648131234099054</v>
      </c>
    </row>
    <row r="17" spans="4:6" ht="14.25">
      <c r="D17" s="5"/>
      <c r="F17" s="6"/>
    </row>
    <row r="19" ht="14.25">
      <c r="D19" s="5"/>
    </row>
    <row r="20" ht="14.25">
      <c r="D20" s="5"/>
    </row>
    <row r="21" spans="3:4" ht="14.25">
      <c r="C21" s="6"/>
      <c r="D21" s="5"/>
    </row>
    <row r="22" ht="14.25">
      <c r="D22" s="5"/>
    </row>
    <row r="24" ht="14.25">
      <c r="C24" s="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0.00390625" style="0" customWidth="1"/>
    <col min="2" max="2" width="13.8515625" style="0" customWidth="1"/>
    <col min="3" max="3" width="14.8515625" style="0" customWidth="1"/>
    <col min="4" max="4" width="12.28125" style="0" customWidth="1"/>
    <col min="5" max="5" width="12.421875" style="0" customWidth="1"/>
    <col min="6" max="6" width="14.28125" style="0" customWidth="1"/>
    <col min="7" max="8" width="13.28125" style="0" customWidth="1"/>
  </cols>
  <sheetData>
    <row r="1" ht="15.75">
      <c r="B1" s="328" t="s">
        <v>297</v>
      </c>
    </row>
    <row r="2" ht="13.5" thickBot="1"/>
    <row r="3" spans="1:8" ht="24.75" thickBot="1">
      <c r="A3" s="329" t="s">
        <v>0</v>
      </c>
      <c r="B3" s="330" t="s">
        <v>1</v>
      </c>
      <c r="C3" s="330" t="s">
        <v>182</v>
      </c>
      <c r="D3" s="330" t="s">
        <v>2</v>
      </c>
      <c r="E3" s="330" t="s">
        <v>183</v>
      </c>
      <c r="F3" s="330" t="s">
        <v>3</v>
      </c>
      <c r="G3" s="330" t="s">
        <v>184</v>
      </c>
      <c r="H3" s="330" t="s">
        <v>294</v>
      </c>
    </row>
    <row r="4" spans="1:8" ht="13.5" thickBot="1">
      <c r="A4" s="331" t="s">
        <v>295</v>
      </c>
      <c r="B4" s="323" t="s">
        <v>5</v>
      </c>
      <c r="C4" s="323" t="s">
        <v>6</v>
      </c>
      <c r="D4" s="323" t="s">
        <v>7</v>
      </c>
      <c r="E4" s="323" t="s">
        <v>8</v>
      </c>
      <c r="F4" s="323" t="s">
        <v>9</v>
      </c>
      <c r="G4" s="323" t="s">
        <v>10</v>
      </c>
      <c r="H4" s="323" t="s">
        <v>11</v>
      </c>
    </row>
    <row r="5" spans="1:8" ht="24.75" thickBot="1">
      <c r="A5" s="332" t="s">
        <v>266</v>
      </c>
      <c r="B5" s="324">
        <v>20286</v>
      </c>
      <c r="C5" s="324">
        <v>20286</v>
      </c>
      <c r="D5" s="325">
        <v>0</v>
      </c>
      <c r="E5" s="324">
        <v>20286</v>
      </c>
      <c r="F5" s="325">
        <v>0</v>
      </c>
      <c r="G5" s="325">
        <v>0</v>
      </c>
      <c r="H5" s="325">
        <v>100</v>
      </c>
    </row>
    <row r="6" spans="1:8" ht="13.5" thickBot="1">
      <c r="A6" s="333" t="s">
        <v>12</v>
      </c>
      <c r="B6" s="326">
        <v>2417451</v>
      </c>
      <c r="C6" s="326">
        <v>2332938.34</v>
      </c>
      <c r="D6" s="326">
        <v>84512.66</v>
      </c>
      <c r="E6" s="326">
        <v>2318493.24</v>
      </c>
      <c r="F6" s="326">
        <v>7536.79</v>
      </c>
      <c r="G6" s="326">
        <v>91420.97</v>
      </c>
      <c r="H6" s="327">
        <v>95.91</v>
      </c>
    </row>
    <row r="7" spans="1:8" ht="24.75" thickBot="1">
      <c r="A7" s="332" t="s">
        <v>18</v>
      </c>
      <c r="B7" s="324">
        <v>381347</v>
      </c>
      <c r="C7" s="324">
        <v>313981.74</v>
      </c>
      <c r="D7" s="324">
        <v>67365.26</v>
      </c>
      <c r="E7" s="324">
        <v>-90179.13</v>
      </c>
      <c r="F7" s="324">
        <v>57768.31</v>
      </c>
      <c r="G7" s="324">
        <v>413757.82</v>
      </c>
      <c r="H7" s="325">
        <v>-23.65</v>
      </c>
    </row>
    <row r="8" spans="1:8" ht="36.75" thickBot="1">
      <c r="A8" s="333" t="s">
        <v>219</v>
      </c>
      <c r="B8" s="326">
        <v>72737.76</v>
      </c>
      <c r="C8" s="326">
        <v>72737.76</v>
      </c>
      <c r="D8" s="327">
        <v>0</v>
      </c>
      <c r="E8" s="326">
        <v>62485.72</v>
      </c>
      <c r="F8" s="326">
        <v>6073.88</v>
      </c>
      <c r="G8" s="326">
        <v>4178.16</v>
      </c>
      <c r="H8" s="327">
        <v>85.91</v>
      </c>
    </row>
    <row r="9" spans="1:8" ht="24.75" thickBot="1">
      <c r="A9" s="332" t="s">
        <v>220</v>
      </c>
      <c r="B9" s="325">
        <v>30</v>
      </c>
      <c r="C9" s="325">
        <v>30</v>
      </c>
      <c r="D9" s="325">
        <v>0</v>
      </c>
      <c r="E9" s="325">
        <v>0</v>
      </c>
      <c r="F9" s="325">
        <v>0</v>
      </c>
      <c r="G9" s="325">
        <v>30</v>
      </c>
      <c r="H9" s="325">
        <v>0</v>
      </c>
    </row>
    <row r="10" spans="1:8" ht="24.75" thickBot="1">
      <c r="A10" s="333" t="s">
        <v>221</v>
      </c>
      <c r="B10" s="326">
        <v>65950.6</v>
      </c>
      <c r="C10" s="326">
        <v>65950.6</v>
      </c>
      <c r="D10" s="327">
        <v>0</v>
      </c>
      <c r="E10" s="326">
        <v>-1174.15</v>
      </c>
      <c r="F10" s="327">
        <v>0</v>
      </c>
      <c r="G10" s="326">
        <v>67124.75</v>
      </c>
      <c r="H10" s="327">
        <v>-1.78</v>
      </c>
    </row>
    <row r="11" spans="1:8" ht="24.75" thickBot="1">
      <c r="A11" s="332" t="s">
        <v>222</v>
      </c>
      <c r="B11" s="324">
        <v>43809.4</v>
      </c>
      <c r="C11" s="324">
        <v>43809.4</v>
      </c>
      <c r="D11" s="325">
        <v>0</v>
      </c>
      <c r="E11" s="324">
        <v>-43809</v>
      </c>
      <c r="F11" s="325">
        <v>0</v>
      </c>
      <c r="G11" s="324">
        <v>87618.4</v>
      </c>
      <c r="H11" s="325">
        <v>-100</v>
      </c>
    </row>
    <row r="12" spans="1:8" ht="13.5" thickBot="1">
      <c r="A12" s="333" t="s">
        <v>223</v>
      </c>
      <c r="B12" s="327">
        <v>0.26</v>
      </c>
      <c r="C12" s="327">
        <v>0.26</v>
      </c>
      <c r="D12" s="327">
        <v>0</v>
      </c>
      <c r="E12" s="327">
        <v>0</v>
      </c>
      <c r="F12" s="327">
        <v>0</v>
      </c>
      <c r="G12" s="327">
        <v>0.26</v>
      </c>
      <c r="H12" s="327">
        <v>0</v>
      </c>
    </row>
    <row r="13" spans="1:8" ht="24.75" thickBot="1">
      <c r="A13" s="332" t="s">
        <v>224</v>
      </c>
      <c r="B13" s="325">
        <v>83.42</v>
      </c>
      <c r="C13" s="325">
        <v>83.42</v>
      </c>
      <c r="D13" s="325">
        <v>0</v>
      </c>
      <c r="E13" s="325">
        <v>0</v>
      </c>
      <c r="F13" s="325">
        <v>0</v>
      </c>
      <c r="G13" s="325">
        <v>83.42</v>
      </c>
      <c r="H13" s="325">
        <v>0</v>
      </c>
    </row>
    <row r="14" spans="1:8" ht="13.5" thickBot="1">
      <c r="A14" s="333" t="s">
        <v>296</v>
      </c>
      <c r="B14" s="326">
        <v>3001695.44</v>
      </c>
      <c r="C14" s="326">
        <v>2849817.52</v>
      </c>
      <c r="D14" s="326">
        <v>151877.92</v>
      </c>
      <c r="E14" s="326">
        <v>2266102.68</v>
      </c>
      <c r="F14" s="326">
        <v>71378.98</v>
      </c>
      <c r="G14" s="326">
        <v>664213.78</v>
      </c>
      <c r="H14" s="327">
        <v>75.49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9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.57421875" style="64" customWidth="1"/>
    <col min="2" max="2" width="43.28125" style="64" customWidth="1"/>
    <col min="3" max="3" width="14.421875" style="64" customWidth="1"/>
    <col min="4" max="4" width="14.140625" style="64" customWidth="1"/>
    <col min="5" max="5" width="15.00390625" style="64" customWidth="1"/>
    <col min="6" max="6" width="14.28125" style="64" customWidth="1"/>
    <col min="7" max="13" width="9.140625" style="64" customWidth="1"/>
    <col min="14" max="16384" width="9.140625" style="64" customWidth="1"/>
  </cols>
  <sheetData>
    <row r="2" ht="15">
      <c r="B2" s="65" t="s">
        <v>213</v>
      </c>
    </row>
    <row r="4" spans="1:6" s="66" customFormat="1" ht="42.75" customHeight="1">
      <c r="A4" s="78" t="s">
        <v>20</v>
      </c>
      <c r="B4" s="79" t="s">
        <v>0</v>
      </c>
      <c r="C4" s="80" t="s">
        <v>214</v>
      </c>
      <c r="D4" s="80" t="s">
        <v>215</v>
      </c>
      <c r="E4" s="80" t="s">
        <v>177</v>
      </c>
      <c r="F4" s="81" t="s">
        <v>142</v>
      </c>
    </row>
    <row r="5" spans="1:6" s="66" customFormat="1" ht="14.25">
      <c r="A5" s="74">
        <v>1</v>
      </c>
      <c r="B5" s="67" t="s">
        <v>21</v>
      </c>
      <c r="C5" s="68"/>
      <c r="D5" s="239"/>
      <c r="E5" s="68"/>
      <c r="F5" s="76"/>
    </row>
    <row r="6" spans="1:6" ht="15">
      <c r="A6" s="75">
        <v>11110</v>
      </c>
      <c r="B6" s="69" t="s">
        <v>22</v>
      </c>
      <c r="C6" s="77">
        <v>1379999.38</v>
      </c>
      <c r="D6" s="241">
        <v>1389145.19</v>
      </c>
      <c r="E6" s="238">
        <f>C6-D6</f>
        <v>-9145.810000000056</v>
      </c>
      <c r="F6" s="77">
        <f>C6/D6*100-100</f>
        <v>-0.6583768252474727</v>
      </c>
    </row>
    <row r="7" spans="1:6" ht="15">
      <c r="A7" s="75">
        <v>11115</v>
      </c>
      <c r="B7" s="69" t="s">
        <v>23</v>
      </c>
      <c r="C7" s="77">
        <v>4076.83</v>
      </c>
      <c r="D7" s="241">
        <v>5286.51</v>
      </c>
      <c r="E7" s="238">
        <f aca="true" t="shared" si="0" ref="E7:E13">C7-D7</f>
        <v>-1209.6800000000003</v>
      </c>
      <c r="F7" s="77">
        <f aca="true" t="shared" si="1" ref="F7:F13">C7/D7*100-100</f>
        <v>-22.8823931100102</v>
      </c>
    </row>
    <row r="8" spans="1:6" ht="15">
      <c r="A8" s="75">
        <v>11125</v>
      </c>
      <c r="B8" s="69" t="s">
        <v>24</v>
      </c>
      <c r="C8" s="77">
        <v>573.99</v>
      </c>
      <c r="D8" s="242">
        <v>662.96</v>
      </c>
      <c r="E8" s="238">
        <f t="shared" si="0"/>
        <v>-88.97000000000003</v>
      </c>
      <c r="F8" s="77">
        <f t="shared" si="1"/>
        <v>-13.42011584409316</v>
      </c>
    </row>
    <row r="9" spans="1:6" ht="15">
      <c r="A9" s="75">
        <v>11126</v>
      </c>
      <c r="B9" s="69" t="s">
        <v>25</v>
      </c>
      <c r="C9" s="77">
        <v>480</v>
      </c>
      <c r="D9" s="242">
        <v>560</v>
      </c>
      <c r="E9" s="238">
        <f t="shared" si="0"/>
        <v>-80</v>
      </c>
      <c r="F9" s="77">
        <f t="shared" si="1"/>
        <v>-14.285714285714292</v>
      </c>
    </row>
    <row r="10" spans="1:6" ht="15">
      <c r="A10" s="75">
        <v>11400</v>
      </c>
      <c r="B10" s="69" t="s">
        <v>26</v>
      </c>
      <c r="C10" s="77">
        <v>3283.07</v>
      </c>
      <c r="D10" s="241">
        <v>6329</v>
      </c>
      <c r="E10" s="238">
        <f t="shared" si="0"/>
        <v>-3045.93</v>
      </c>
      <c r="F10" s="77">
        <f t="shared" si="1"/>
        <v>-48.12656027808501</v>
      </c>
    </row>
    <row r="11" spans="1:6" ht="15">
      <c r="A11" s="75">
        <v>11500</v>
      </c>
      <c r="B11" s="69" t="s">
        <v>27</v>
      </c>
      <c r="C11" s="77">
        <v>85766.42</v>
      </c>
      <c r="D11" s="241">
        <v>87211.95</v>
      </c>
      <c r="E11" s="238">
        <f t="shared" si="0"/>
        <v>-1445.5299999999988</v>
      </c>
      <c r="F11" s="77">
        <f t="shared" si="1"/>
        <v>-1.6574907452476424</v>
      </c>
    </row>
    <row r="12" spans="1:6" ht="15">
      <c r="A12" s="75">
        <v>11600</v>
      </c>
      <c r="B12" s="69" t="s">
        <v>28</v>
      </c>
      <c r="C12" s="77">
        <v>76792.76</v>
      </c>
      <c r="D12" s="241">
        <v>77924.7</v>
      </c>
      <c r="E12" s="238">
        <f t="shared" si="0"/>
        <v>-1131.9400000000023</v>
      </c>
      <c r="F12" s="77">
        <f t="shared" si="1"/>
        <v>-1.45260745309254</v>
      </c>
    </row>
    <row r="13" spans="1:6" ht="15">
      <c r="A13" s="75">
        <v>11700</v>
      </c>
      <c r="B13" s="69" t="s">
        <v>29</v>
      </c>
      <c r="C13" s="77">
        <v>76792.76</v>
      </c>
      <c r="D13" s="241">
        <v>77924.7</v>
      </c>
      <c r="E13" s="238">
        <f t="shared" si="0"/>
        <v>-1131.9400000000023</v>
      </c>
      <c r="F13" s="77">
        <f t="shared" si="1"/>
        <v>-1.45260745309254</v>
      </c>
    </row>
    <row r="14" spans="1:6" ht="15">
      <c r="A14" s="75">
        <v>11900</v>
      </c>
      <c r="B14" s="69" t="s">
        <v>268</v>
      </c>
      <c r="C14" s="4">
        <v>67202.58</v>
      </c>
      <c r="D14" s="281">
        <v>0</v>
      </c>
      <c r="E14" s="7">
        <f>C14-D14</f>
        <v>67202.58</v>
      </c>
      <c r="F14" s="77" t="e">
        <f>C14/D14*100-100</f>
        <v>#DIV/0!</v>
      </c>
    </row>
    <row r="15" spans="1:6" ht="15">
      <c r="A15" s="82"/>
      <c r="B15" s="83" t="s">
        <v>30</v>
      </c>
      <c r="C15" s="84">
        <f>SUM(C6:C14)</f>
        <v>1694967.79</v>
      </c>
      <c r="D15" s="240">
        <f>SUM(D6:D13)</f>
        <v>1645045.0099999998</v>
      </c>
      <c r="E15" s="85">
        <f>C15-D15</f>
        <v>49922.78000000026</v>
      </c>
      <c r="F15" s="86">
        <f>C15/D15*100-100</f>
        <v>3.0347364173336757</v>
      </c>
    </row>
    <row r="16" spans="1:6" ht="27" customHeight="1">
      <c r="A16" s="88" t="s">
        <v>143</v>
      </c>
      <c r="B16" s="89" t="s">
        <v>31</v>
      </c>
      <c r="C16" s="90" t="s">
        <v>218</v>
      </c>
      <c r="D16" s="90" t="s">
        <v>229</v>
      </c>
      <c r="E16" s="90" t="s">
        <v>177</v>
      </c>
      <c r="F16" s="91" t="s">
        <v>142</v>
      </c>
    </row>
    <row r="17" spans="1:6" ht="30">
      <c r="A17" s="75">
        <v>13130</v>
      </c>
      <c r="B17" s="70" t="s">
        <v>32</v>
      </c>
      <c r="C17" s="4">
        <v>20512.24</v>
      </c>
      <c r="D17" s="4">
        <v>18546.94</v>
      </c>
      <c r="E17" s="71">
        <f>C17-D17</f>
        <v>1965.300000000003</v>
      </c>
      <c r="F17" s="87">
        <f>C17/D17*100-100</f>
        <v>10.596357134923622</v>
      </c>
    </row>
    <row r="18" spans="1:6" ht="15">
      <c r="A18" s="75">
        <v>13140</v>
      </c>
      <c r="B18" s="70" t="s">
        <v>84</v>
      </c>
      <c r="C18" s="4">
        <v>0</v>
      </c>
      <c r="D18" s="4">
        <v>0</v>
      </c>
      <c r="E18" s="71">
        <f aca="true" t="shared" si="2" ref="E18:E62">C18-D18</f>
        <v>0</v>
      </c>
      <c r="F18" s="87" t="e">
        <f aca="true" t="shared" si="3" ref="F18:F63">C18/D18*100-100</f>
        <v>#DIV/0!</v>
      </c>
    </row>
    <row r="19" spans="1:6" s="66" customFormat="1" ht="15">
      <c r="A19" s="75">
        <v>13310</v>
      </c>
      <c r="B19" s="69" t="s">
        <v>33</v>
      </c>
      <c r="C19" s="4">
        <v>2725</v>
      </c>
      <c r="D19" s="4">
        <v>1900</v>
      </c>
      <c r="E19" s="71">
        <f t="shared" si="2"/>
        <v>825</v>
      </c>
      <c r="F19" s="87">
        <f t="shared" si="3"/>
        <v>43.42105263157893</v>
      </c>
    </row>
    <row r="20" spans="1:6" s="66" customFormat="1" ht="26.25" customHeight="1">
      <c r="A20" s="75">
        <v>13320</v>
      </c>
      <c r="B20" s="69" t="s">
        <v>34</v>
      </c>
      <c r="C20" s="4">
        <v>8217.07</v>
      </c>
      <c r="D20" s="4">
        <v>12723.6</v>
      </c>
      <c r="E20" s="71">
        <f t="shared" si="2"/>
        <v>-4506.530000000001</v>
      </c>
      <c r="F20" s="87">
        <f t="shared" si="3"/>
        <v>-35.41867081643561</v>
      </c>
    </row>
    <row r="21" spans="1:6" ht="15">
      <c r="A21" s="75">
        <v>13330</v>
      </c>
      <c r="B21" s="69" t="s">
        <v>35</v>
      </c>
      <c r="C21" s="4">
        <v>140.7</v>
      </c>
      <c r="D21" s="4">
        <v>111.7</v>
      </c>
      <c r="E21" s="71">
        <f t="shared" si="2"/>
        <v>28.999999999999986</v>
      </c>
      <c r="F21" s="87">
        <f t="shared" si="3"/>
        <v>25.96239928379586</v>
      </c>
    </row>
    <row r="22" spans="1:6" ht="15">
      <c r="A22" s="75">
        <v>13141</v>
      </c>
      <c r="B22" s="69" t="s">
        <v>225</v>
      </c>
      <c r="C22" s="4">
        <v>2104.4</v>
      </c>
      <c r="D22" s="4">
        <v>234</v>
      </c>
      <c r="E22" s="71">
        <f>C22-D22</f>
        <v>1870.4</v>
      </c>
      <c r="F22" s="87">
        <f>C22/D22*100-100</f>
        <v>799.3162393162393</v>
      </c>
    </row>
    <row r="23" spans="1:6" ht="15">
      <c r="A23" s="75">
        <v>13142</v>
      </c>
      <c r="B23" s="69" t="s">
        <v>243</v>
      </c>
      <c r="C23" s="4">
        <v>4460</v>
      </c>
      <c r="D23" s="4"/>
      <c r="E23" s="71">
        <f>C23-D23</f>
        <v>4460</v>
      </c>
      <c r="F23" s="87" t="e">
        <f>C23/D23*100-100</f>
        <v>#DIV/0!</v>
      </c>
    </row>
    <row r="24" spans="1:6" ht="15">
      <c r="A24" s="75">
        <v>13143</v>
      </c>
      <c r="B24" s="237" t="s">
        <v>226</v>
      </c>
      <c r="C24" s="4">
        <v>54</v>
      </c>
      <c r="D24" s="4">
        <v>78</v>
      </c>
      <c r="E24" s="71">
        <f>C24-D24</f>
        <v>-24</v>
      </c>
      <c r="F24" s="87">
        <f>C24/D24*100-100</f>
        <v>-30.769230769230774</v>
      </c>
    </row>
    <row r="25" spans="1:6" ht="15">
      <c r="A25" s="75">
        <v>13420</v>
      </c>
      <c r="B25" s="69" t="s">
        <v>36</v>
      </c>
      <c r="C25" s="4">
        <v>1456</v>
      </c>
      <c r="D25" s="4">
        <v>1730</v>
      </c>
      <c r="E25" s="71">
        <f t="shared" si="2"/>
        <v>-274</v>
      </c>
      <c r="F25" s="87">
        <f t="shared" si="3"/>
        <v>-15.838150289017335</v>
      </c>
    </row>
    <row r="26" spans="1:6" ht="15">
      <c r="A26" s="75">
        <v>13430</v>
      </c>
      <c r="B26" s="69" t="s">
        <v>269</v>
      </c>
      <c r="C26" s="4">
        <v>1110.29</v>
      </c>
      <c r="D26" s="4">
        <v>0</v>
      </c>
      <c r="E26" s="71">
        <f>C26-D26</f>
        <v>1110.29</v>
      </c>
      <c r="F26" s="87" t="e">
        <f>C26/D26*100-100</f>
        <v>#DIV/0!</v>
      </c>
    </row>
    <row r="27" spans="1:6" ht="30">
      <c r="A27" s="75">
        <v>13440</v>
      </c>
      <c r="B27" s="72" t="s">
        <v>37</v>
      </c>
      <c r="C27" s="4">
        <v>3905.37</v>
      </c>
      <c r="D27" s="4">
        <v>2812.84</v>
      </c>
      <c r="E27" s="71">
        <f t="shared" si="2"/>
        <v>1092.5299999999997</v>
      </c>
      <c r="F27" s="87">
        <v>0</v>
      </c>
    </row>
    <row r="28" spans="1:6" ht="15">
      <c r="A28" s="75">
        <v>13450</v>
      </c>
      <c r="B28" s="72" t="s">
        <v>227</v>
      </c>
      <c r="C28" s="4">
        <v>570</v>
      </c>
      <c r="D28" s="4">
        <v>705</v>
      </c>
      <c r="E28" s="71">
        <f>C28-D28</f>
        <v>-135</v>
      </c>
      <c r="F28" s="87">
        <f>C28/D28*100-100</f>
        <v>-19.148936170212778</v>
      </c>
    </row>
    <row r="29" spans="1:6" ht="15">
      <c r="A29" s="75">
        <v>13460</v>
      </c>
      <c r="B29" s="69" t="s">
        <v>38</v>
      </c>
      <c r="C29" s="4">
        <v>57350.03</v>
      </c>
      <c r="D29" s="4">
        <v>27398.54</v>
      </c>
      <c r="E29" s="71">
        <f t="shared" si="2"/>
        <v>29951.489999999998</v>
      </c>
      <c r="F29" s="87">
        <f t="shared" si="3"/>
        <v>109.31783226405494</v>
      </c>
    </row>
    <row r="30" spans="1:6" ht="15">
      <c r="A30" s="75">
        <v>13470</v>
      </c>
      <c r="B30" s="69" t="s">
        <v>79</v>
      </c>
      <c r="C30" s="4">
        <v>1462.55</v>
      </c>
      <c r="D30" s="4">
        <v>4544.54</v>
      </c>
      <c r="E30" s="71">
        <f t="shared" si="2"/>
        <v>-3081.99</v>
      </c>
      <c r="F30" s="87">
        <f t="shared" si="3"/>
        <v>-67.81742486588301</v>
      </c>
    </row>
    <row r="31" spans="1:6" ht="15">
      <c r="A31" s="75">
        <v>13480</v>
      </c>
      <c r="B31" s="69" t="s">
        <v>39</v>
      </c>
      <c r="C31" s="4">
        <v>2400.45</v>
      </c>
      <c r="D31" s="4">
        <v>2400.45</v>
      </c>
      <c r="E31" s="71">
        <f t="shared" si="2"/>
        <v>0</v>
      </c>
      <c r="F31" s="87">
        <f t="shared" si="3"/>
        <v>0</v>
      </c>
    </row>
    <row r="32" spans="1:6" ht="15">
      <c r="A32" s="75">
        <v>13490</v>
      </c>
      <c r="B32" s="69" t="s">
        <v>80</v>
      </c>
      <c r="C32" s="4">
        <v>0</v>
      </c>
      <c r="D32" s="4">
        <v>0</v>
      </c>
      <c r="E32" s="71">
        <f t="shared" si="2"/>
        <v>0</v>
      </c>
      <c r="F32" s="87" t="e">
        <f t="shared" si="3"/>
        <v>#DIV/0!</v>
      </c>
    </row>
    <row r="33" spans="1:6" ht="15">
      <c r="A33" s="75">
        <v>13501</v>
      </c>
      <c r="B33" s="69" t="s">
        <v>40</v>
      </c>
      <c r="C33" s="4">
        <v>6740</v>
      </c>
      <c r="D33" s="4">
        <v>6322.98</v>
      </c>
      <c r="E33" s="71">
        <f t="shared" si="2"/>
        <v>417.02000000000044</v>
      </c>
      <c r="F33" s="87">
        <v>0</v>
      </c>
    </row>
    <row r="34" spans="1:6" ht="15">
      <c r="A34" s="75">
        <v>13503</v>
      </c>
      <c r="B34" s="69" t="s">
        <v>41</v>
      </c>
      <c r="C34" s="4">
        <v>15068</v>
      </c>
      <c r="D34" s="4">
        <v>5361.4</v>
      </c>
      <c r="E34" s="71">
        <f t="shared" si="2"/>
        <v>9706.6</v>
      </c>
      <c r="F34" s="87">
        <v>0</v>
      </c>
    </row>
    <row r="35" spans="1:6" ht="15">
      <c r="A35" s="75">
        <v>13506</v>
      </c>
      <c r="B35" s="69" t="s">
        <v>239</v>
      </c>
      <c r="C35" s="4">
        <v>3499</v>
      </c>
      <c r="D35" s="4"/>
      <c r="E35" s="71">
        <f>C35-D35</f>
        <v>3499</v>
      </c>
      <c r="F35" s="87" t="e">
        <f>C35/D35*100-100</f>
        <v>#DIV/0!</v>
      </c>
    </row>
    <row r="36" spans="1:6" ht="15">
      <c r="A36" s="75">
        <v>13509</v>
      </c>
      <c r="B36" s="69" t="s">
        <v>42</v>
      </c>
      <c r="C36" s="4">
        <v>14300.8</v>
      </c>
      <c r="D36" s="4">
        <v>26378.52</v>
      </c>
      <c r="E36" s="71">
        <f t="shared" si="2"/>
        <v>-12077.720000000001</v>
      </c>
      <c r="F36" s="87">
        <v>0</v>
      </c>
    </row>
    <row r="37" spans="1:6" ht="15">
      <c r="A37" s="75">
        <v>13510</v>
      </c>
      <c r="B37" s="69" t="s">
        <v>43</v>
      </c>
      <c r="C37" s="4">
        <v>0</v>
      </c>
      <c r="D37" s="4">
        <v>240</v>
      </c>
      <c r="E37" s="71">
        <f t="shared" si="2"/>
        <v>-240</v>
      </c>
      <c r="F37" s="87">
        <v>0</v>
      </c>
    </row>
    <row r="38" spans="1:6" ht="15">
      <c r="A38" s="75">
        <v>13610</v>
      </c>
      <c r="B38" s="69" t="s">
        <v>44</v>
      </c>
      <c r="C38" s="4">
        <v>31048.74</v>
      </c>
      <c r="D38" s="4">
        <v>13418.64</v>
      </c>
      <c r="E38" s="71">
        <f t="shared" si="2"/>
        <v>17630.100000000002</v>
      </c>
      <c r="F38" s="87">
        <f t="shared" si="3"/>
        <v>131.38514782422064</v>
      </c>
    </row>
    <row r="39" spans="1:6" ht="15">
      <c r="A39" s="75">
        <v>13620</v>
      </c>
      <c r="B39" s="69" t="s">
        <v>141</v>
      </c>
      <c r="C39" s="4">
        <v>25661.33</v>
      </c>
      <c r="D39" s="4">
        <v>21593.71</v>
      </c>
      <c r="E39" s="71">
        <f t="shared" si="2"/>
        <v>4067.6200000000026</v>
      </c>
      <c r="F39" s="87">
        <f t="shared" si="3"/>
        <v>18.837059495566095</v>
      </c>
    </row>
    <row r="40" spans="1:6" ht="15">
      <c r="A40" s="75">
        <v>13630</v>
      </c>
      <c r="B40" s="69" t="s">
        <v>45</v>
      </c>
      <c r="C40" s="4">
        <v>13156.7</v>
      </c>
      <c r="D40" s="4">
        <v>13577.99</v>
      </c>
      <c r="E40" s="71">
        <f t="shared" si="2"/>
        <v>-421.28999999999905</v>
      </c>
      <c r="F40" s="87">
        <f t="shared" si="3"/>
        <v>-3.102742011151861</v>
      </c>
    </row>
    <row r="41" spans="1:6" ht="15">
      <c r="A41" s="75">
        <v>13640</v>
      </c>
      <c r="B41" s="69" t="s">
        <v>46</v>
      </c>
      <c r="C41" s="4">
        <v>6504.48</v>
      </c>
      <c r="D41" s="4">
        <v>8190.58</v>
      </c>
      <c r="E41" s="71">
        <f t="shared" si="2"/>
        <v>-1686.1000000000004</v>
      </c>
      <c r="F41" s="87">
        <f t="shared" si="3"/>
        <v>-20.58584373756193</v>
      </c>
    </row>
    <row r="42" spans="1:6" ht="15">
      <c r="A42" s="75">
        <v>13650</v>
      </c>
      <c r="B42" s="69" t="s">
        <v>47</v>
      </c>
      <c r="C42" s="4">
        <v>3784.98</v>
      </c>
      <c r="D42" s="4">
        <v>990</v>
      </c>
      <c r="E42" s="71">
        <f t="shared" si="2"/>
        <v>2794.98</v>
      </c>
      <c r="F42" s="87">
        <v>0</v>
      </c>
    </row>
    <row r="43" spans="1:6" ht="15">
      <c r="A43" s="75">
        <v>13660</v>
      </c>
      <c r="B43" s="69" t="s">
        <v>48</v>
      </c>
      <c r="C43" s="4">
        <v>0</v>
      </c>
      <c r="D43" s="4">
        <v>981.91</v>
      </c>
      <c r="E43" s="71">
        <f t="shared" si="2"/>
        <v>-981.91</v>
      </c>
      <c r="F43" s="87">
        <v>0</v>
      </c>
    </row>
    <row r="44" spans="1:6" ht="15">
      <c r="A44" s="75">
        <v>13760</v>
      </c>
      <c r="B44" s="69" t="s">
        <v>81</v>
      </c>
      <c r="C44" s="4">
        <v>35138.97</v>
      </c>
      <c r="D44" s="4">
        <v>19270</v>
      </c>
      <c r="E44" s="71">
        <f t="shared" si="2"/>
        <v>15868.970000000001</v>
      </c>
      <c r="F44" s="87">
        <f t="shared" si="3"/>
        <v>82.35064867669954</v>
      </c>
    </row>
    <row r="45" spans="1:6" ht="15">
      <c r="A45" s="75">
        <v>13770</v>
      </c>
      <c r="B45" s="69" t="s">
        <v>244</v>
      </c>
      <c r="C45" s="4">
        <v>365.06</v>
      </c>
      <c r="D45" s="4"/>
      <c r="E45" s="71">
        <f>C45-D45</f>
        <v>365.06</v>
      </c>
      <c r="F45" s="87" t="e">
        <f>C45/D45*100-100</f>
        <v>#DIV/0!</v>
      </c>
    </row>
    <row r="46" spans="1:6" ht="15">
      <c r="A46" s="75">
        <v>13780</v>
      </c>
      <c r="B46" s="69" t="s">
        <v>49</v>
      </c>
      <c r="C46" s="4">
        <v>25093.8</v>
      </c>
      <c r="D46" s="4">
        <v>14746.87</v>
      </c>
      <c r="E46" s="71">
        <f t="shared" si="2"/>
        <v>10346.929999999998</v>
      </c>
      <c r="F46" s="87">
        <f t="shared" si="3"/>
        <v>70.16356691284318</v>
      </c>
    </row>
    <row r="47" spans="1:6" ht="15">
      <c r="A47" s="75">
        <v>13810</v>
      </c>
      <c r="B47" s="69" t="s">
        <v>270</v>
      </c>
      <c r="C47" s="4">
        <v>0</v>
      </c>
      <c r="D47" s="4">
        <v>4057.5</v>
      </c>
      <c r="E47" s="71">
        <f t="shared" si="2"/>
        <v>-4057.5</v>
      </c>
      <c r="F47" s="87">
        <f t="shared" si="3"/>
        <v>-100</v>
      </c>
    </row>
    <row r="48" spans="1:6" ht="15">
      <c r="A48" s="75">
        <v>13917</v>
      </c>
      <c r="B48" s="69" t="s">
        <v>228</v>
      </c>
      <c r="C48" s="4">
        <v>152</v>
      </c>
      <c r="D48" s="4">
        <v>126</v>
      </c>
      <c r="E48" s="71">
        <f>C48-D48</f>
        <v>26</v>
      </c>
      <c r="F48" s="87">
        <f>C48/D48*100-100</f>
        <v>20.634920634920633</v>
      </c>
    </row>
    <row r="49" spans="1:6" ht="15">
      <c r="A49" s="75">
        <v>13950</v>
      </c>
      <c r="B49" s="69" t="s">
        <v>271</v>
      </c>
      <c r="C49" s="4">
        <v>1227.5</v>
      </c>
      <c r="D49" s="4">
        <v>1859.93</v>
      </c>
      <c r="E49" s="71">
        <f t="shared" si="2"/>
        <v>-632.4300000000001</v>
      </c>
      <c r="F49" s="87">
        <f t="shared" si="3"/>
        <v>-34.0028925819789</v>
      </c>
    </row>
    <row r="50" spans="1:6" ht="15">
      <c r="A50" s="75">
        <v>13951</v>
      </c>
      <c r="B50" s="69" t="s">
        <v>272</v>
      </c>
      <c r="C50" s="4">
        <v>5714.84</v>
      </c>
      <c r="D50" s="4">
        <v>7014.97</v>
      </c>
      <c r="E50" s="71">
        <f t="shared" si="2"/>
        <v>-1300.13</v>
      </c>
      <c r="F50" s="87">
        <f t="shared" si="3"/>
        <v>-18.53365017954461</v>
      </c>
    </row>
    <row r="51" spans="1:6" ht="15">
      <c r="A51" s="75">
        <v>14010</v>
      </c>
      <c r="B51" s="69" t="s">
        <v>273</v>
      </c>
      <c r="C51" s="4">
        <v>7877.86</v>
      </c>
      <c r="D51" s="4">
        <v>8659.43</v>
      </c>
      <c r="E51" s="71">
        <f t="shared" si="2"/>
        <v>-781.5700000000006</v>
      </c>
      <c r="F51" s="87">
        <f t="shared" si="3"/>
        <v>-9.025651803871625</v>
      </c>
    </row>
    <row r="52" spans="1:6" ht="15">
      <c r="A52" s="75">
        <v>14020</v>
      </c>
      <c r="B52" s="69" t="s">
        <v>82</v>
      </c>
      <c r="C52" s="4">
        <v>4041.3</v>
      </c>
      <c r="D52" s="4">
        <v>3142.78</v>
      </c>
      <c r="E52" s="71">
        <f t="shared" si="2"/>
        <v>898.52</v>
      </c>
      <c r="F52" s="87">
        <f t="shared" si="3"/>
        <v>28.589974481191803</v>
      </c>
    </row>
    <row r="53" spans="1:6" ht="15">
      <c r="A53" s="75">
        <v>14023</v>
      </c>
      <c r="B53" s="69" t="s">
        <v>50</v>
      </c>
      <c r="C53" s="4">
        <v>22755.9</v>
      </c>
      <c r="D53" s="4">
        <v>18174.54</v>
      </c>
      <c r="E53" s="71">
        <f t="shared" si="2"/>
        <v>4581.360000000001</v>
      </c>
      <c r="F53" s="87">
        <f t="shared" si="3"/>
        <v>25.207570590507373</v>
      </c>
    </row>
    <row r="54" spans="1:6" ht="15">
      <c r="A54" s="75">
        <v>14024</v>
      </c>
      <c r="B54" s="69" t="s">
        <v>240</v>
      </c>
      <c r="C54" s="4">
        <v>2509.6</v>
      </c>
      <c r="D54" s="4"/>
      <c r="E54" s="71">
        <f>C54-D54</f>
        <v>2509.6</v>
      </c>
      <c r="F54" s="87" t="e">
        <f>C54/D54*100-100</f>
        <v>#DIV/0!</v>
      </c>
    </row>
    <row r="55" spans="1:6" ht="15">
      <c r="A55" s="75">
        <v>14032</v>
      </c>
      <c r="B55" s="69" t="s">
        <v>51</v>
      </c>
      <c r="C55" s="4">
        <v>44151.98</v>
      </c>
      <c r="D55" s="4">
        <v>44179.64</v>
      </c>
      <c r="E55" s="71">
        <f t="shared" si="2"/>
        <v>-27.659999999996217</v>
      </c>
      <c r="F55" s="87">
        <f t="shared" si="3"/>
        <v>-0.06260802487298633</v>
      </c>
    </row>
    <row r="56" spans="1:6" ht="15">
      <c r="A56" s="75">
        <v>14050</v>
      </c>
      <c r="B56" s="69" t="s">
        <v>241</v>
      </c>
      <c r="C56" s="4">
        <v>4009.99</v>
      </c>
      <c r="D56" s="4"/>
      <c r="E56" s="71">
        <f>C56-D56</f>
        <v>4009.99</v>
      </c>
      <c r="F56" s="87" t="e">
        <f>C56/D56*100-100</f>
        <v>#DIV/0!</v>
      </c>
    </row>
    <row r="57" spans="1:6" ht="15">
      <c r="A57" s="75">
        <v>14130</v>
      </c>
      <c r="B57" s="69" t="s">
        <v>242</v>
      </c>
      <c r="C57" s="4">
        <v>511.31</v>
      </c>
      <c r="D57" s="4"/>
      <c r="E57" s="71">
        <f>C57-D57</f>
        <v>511.31</v>
      </c>
      <c r="F57" s="87" t="e">
        <f>C57/D57*100-100</f>
        <v>#DIV/0!</v>
      </c>
    </row>
    <row r="58" spans="1:6" ht="15">
      <c r="A58" s="75">
        <v>14140</v>
      </c>
      <c r="B58" s="69" t="s">
        <v>52</v>
      </c>
      <c r="C58" s="4">
        <v>2717</v>
      </c>
      <c r="D58" s="4">
        <v>3054</v>
      </c>
      <c r="E58" s="71">
        <f t="shared" si="2"/>
        <v>-337</v>
      </c>
      <c r="F58" s="87">
        <f t="shared" si="3"/>
        <v>-11.034708578912898</v>
      </c>
    </row>
    <row r="59" spans="1:6" ht="15">
      <c r="A59" s="75">
        <v>14210</v>
      </c>
      <c r="B59" s="69" t="s">
        <v>83</v>
      </c>
      <c r="C59" s="4">
        <v>990</v>
      </c>
      <c r="D59" s="4">
        <v>0</v>
      </c>
      <c r="E59" s="71">
        <f t="shared" si="2"/>
        <v>990</v>
      </c>
      <c r="F59" s="87" t="e">
        <f t="shared" si="3"/>
        <v>#DIV/0!</v>
      </c>
    </row>
    <row r="60" spans="1:6" ht="15">
      <c r="A60" s="75">
        <v>14220</v>
      </c>
      <c r="B60" s="69" t="s">
        <v>53</v>
      </c>
      <c r="C60" s="4">
        <v>192</v>
      </c>
      <c r="D60" s="4">
        <v>10411.5</v>
      </c>
      <c r="E60" s="71">
        <f t="shared" si="2"/>
        <v>-10219.5</v>
      </c>
      <c r="F60" s="87">
        <f t="shared" si="3"/>
        <v>-98.15588531911828</v>
      </c>
    </row>
    <row r="61" spans="1:6" ht="15">
      <c r="A61" s="75">
        <v>14310</v>
      </c>
      <c r="B61" s="69" t="s">
        <v>54</v>
      </c>
      <c r="C61" s="4">
        <v>11137.9</v>
      </c>
      <c r="D61" s="4">
        <v>8317.4</v>
      </c>
      <c r="E61" s="71">
        <f t="shared" si="2"/>
        <v>2820.5</v>
      </c>
      <c r="F61" s="87">
        <f t="shared" si="3"/>
        <v>33.910837521340795</v>
      </c>
    </row>
    <row r="62" spans="1:6" ht="15">
      <c r="A62" s="75">
        <v>14410</v>
      </c>
      <c r="B62" s="69" t="s">
        <v>85</v>
      </c>
      <c r="C62" s="4">
        <v>1797.19</v>
      </c>
      <c r="D62" s="4">
        <v>37830.64</v>
      </c>
      <c r="E62" s="71">
        <f t="shared" si="2"/>
        <v>-36033.45</v>
      </c>
      <c r="F62" s="87">
        <f t="shared" si="3"/>
        <v>-95.24937986774741</v>
      </c>
    </row>
    <row r="63" spans="1:6" ht="15">
      <c r="A63" s="82"/>
      <c r="B63" s="83" t="s">
        <v>138</v>
      </c>
      <c r="C63" s="264">
        <f>SUM(C17:C62)</f>
        <v>396616.33</v>
      </c>
      <c r="D63" s="85">
        <f>SUM(D17:D62)</f>
        <v>351086.54</v>
      </c>
      <c r="E63" s="85">
        <f>C63-D63</f>
        <v>45529.79000000004</v>
      </c>
      <c r="F63" s="92">
        <f t="shared" si="3"/>
        <v>12.968252784626856</v>
      </c>
    </row>
    <row r="64" spans="1:6" ht="29.25">
      <c r="A64" s="88" t="s">
        <v>144</v>
      </c>
      <c r="B64" s="89" t="s">
        <v>55</v>
      </c>
      <c r="C64" s="244" t="s">
        <v>218</v>
      </c>
      <c r="D64" s="90" t="s">
        <v>229</v>
      </c>
      <c r="E64" s="90" t="s">
        <v>177</v>
      </c>
      <c r="F64" s="91" t="s">
        <v>142</v>
      </c>
    </row>
    <row r="65" spans="1:6" ht="15">
      <c r="A65" s="75">
        <v>13210</v>
      </c>
      <c r="B65" s="69" t="s">
        <v>56</v>
      </c>
      <c r="C65" s="4">
        <v>55370.13</v>
      </c>
      <c r="D65" s="4">
        <v>54823.15</v>
      </c>
      <c r="E65" s="71">
        <f>C65-D65</f>
        <v>546.9799999999959</v>
      </c>
      <c r="F65" s="87">
        <f>C65/D65*100-100</f>
        <v>0.9977172052317229</v>
      </c>
    </row>
    <row r="66" spans="1:6" ht="15">
      <c r="A66" s="75">
        <v>13230</v>
      </c>
      <c r="B66" s="69" t="s">
        <v>57</v>
      </c>
      <c r="C66" s="4">
        <v>11179.48</v>
      </c>
      <c r="D66" s="4">
        <v>9263</v>
      </c>
      <c r="E66" s="71">
        <f>C66-D66</f>
        <v>1916.4799999999996</v>
      </c>
      <c r="F66" s="87">
        <f>C66/D66*100-100</f>
        <v>20.68962539134189</v>
      </c>
    </row>
    <row r="67" spans="1:6" s="66" customFormat="1" ht="15">
      <c r="A67" s="75">
        <v>13250</v>
      </c>
      <c r="B67" s="69" t="s">
        <v>58</v>
      </c>
      <c r="C67" s="4">
        <v>1134.59</v>
      </c>
      <c r="D67" s="4">
        <v>813.72</v>
      </c>
      <c r="E67" s="71">
        <f>C67-D67</f>
        <v>320.8699999999999</v>
      </c>
      <c r="F67" s="87">
        <f>C67/D67*100-100</f>
        <v>39.43248291795703</v>
      </c>
    </row>
    <row r="68" spans="1:6" s="66" customFormat="1" ht="15">
      <c r="A68" s="82"/>
      <c r="B68" s="83" t="s">
        <v>139</v>
      </c>
      <c r="C68" s="85">
        <f>SUM(C65:C67)</f>
        <v>67684.2</v>
      </c>
      <c r="D68" s="85">
        <f>SUM(D65:D67)</f>
        <v>64899.87</v>
      </c>
      <c r="E68" s="85">
        <f>C68-D68</f>
        <v>2784.3299999999945</v>
      </c>
      <c r="F68" s="93">
        <f>C68/D68*100-100</f>
        <v>4.2901934934538275</v>
      </c>
    </row>
    <row r="69" spans="1:6" ht="29.25">
      <c r="A69" s="88" t="s">
        <v>145</v>
      </c>
      <c r="B69" s="89" t="s">
        <v>59</v>
      </c>
      <c r="C69" s="90" t="s">
        <v>230</v>
      </c>
      <c r="D69" s="90" t="s">
        <v>229</v>
      </c>
      <c r="E69" s="90" t="s">
        <v>177</v>
      </c>
      <c r="F69" s="91" t="s">
        <v>142</v>
      </c>
    </row>
    <row r="70" spans="1:6" ht="15">
      <c r="A70" s="75">
        <v>21200</v>
      </c>
      <c r="B70" s="69" t="s">
        <v>60</v>
      </c>
      <c r="C70" s="4">
        <v>34715.12</v>
      </c>
      <c r="D70" s="4">
        <v>25670</v>
      </c>
      <c r="E70" s="71">
        <f>C70-D70</f>
        <v>9045.120000000003</v>
      </c>
      <c r="F70" s="87">
        <f>C70/D70*100-100</f>
        <v>35.23615114920142</v>
      </c>
    </row>
    <row r="71" spans="1:6" ht="15">
      <c r="A71" s="75">
        <v>22100</v>
      </c>
      <c r="B71" s="69" t="s">
        <v>135</v>
      </c>
      <c r="C71" s="4">
        <v>0</v>
      </c>
      <c r="D71" s="4">
        <v>0</v>
      </c>
      <c r="E71" s="71">
        <f>C71-D71</f>
        <v>0</v>
      </c>
      <c r="F71" s="87" t="e">
        <f>C71/D71*100-100</f>
        <v>#DIV/0!</v>
      </c>
    </row>
    <row r="72" spans="1:6" s="66" customFormat="1" ht="15">
      <c r="A72" s="75">
        <v>22200</v>
      </c>
      <c r="B72" s="69" t="s">
        <v>61</v>
      </c>
      <c r="C72" s="4">
        <v>51251.88</v>
      </c>
      <c r="D72" s="4">
        <v>46895</v>
      </c>
      <c r="E72" s="71">
        <f>C72-D72</f>
        <v>4356.879999999997</v>
      </c>
      <c r="F72" s="87">
        <f>C72/D72*100-100</f>
        <v>9.29071329566051</v>
      </c>
    </row>
    <row r="73" spans="1:6" s="66" customFormat="1" ht="14.25">
      <c r="A73" s="82"/>
      <c r="B73" s="83" t="s">
        <v>62</v>
      </c>
      <c r="C73" s="85">
        <f>SUM(C70:C72)</f>
        <v>85967</v>
      </c>
      <c r="D73" s="85">
        <f>SUM(D70:D72)</f>
        <v>72565</v>
      </c>
      <c r="E73" s="94">
        <f>C73-D73</f>
        <v>13402</v>
      </c>
      <c r="F73" s="92">
        <f>C73/D73*100-100</f>
        <v>18.46895886446633</v>
      </c>
    </row>
    <row r="74" spans="1:6" ht="29.25">
      <c r="A74" s="88" t="s">
        <v>146</v>
      </c>
      <c r="B74" s="89" t="s">
        <v>63</v>
      </c>
      <c r="C74" s="244" t="s">
        <v>218</v>
      </c>
      <c r="D74" s="90" t="s">
        <v>229</v>
      </c>
      <c r="E74" s="90" t="s">
        <v>177</v>
      </c>
      <c r="F74" s="91" t="s">
        <v>142</v>
      </c>
    </row>
    <row r="75" spans="1:6" ht="15">
      <c r="A75" s="246">
        <v>31121</v>
      </c>
      <c r="B75" s="247" t="s">
        <v>245</v>
      </c>
      <c r="C75" s="248">
        <v>38807.49</v>
      </c>
      <c r="D75" s="249"/>
      <c r="E75" s="250">
        <f aca="true" t="shared" si="4" ref="E75:E94">C75-D75</f>
        <v>38807.49</v>
      </c>
      <c r="F75" s="251"/>
    </row>
    <row r="76" spans="1:6" ht="15">
      <c r="A76" s="75">
        <v>31122</v>
      </c>
      <c r="B76" s="69" t="s">
        <v>64</v>
      </c>
      <c r="C76" s="243">
        <v>8444</v>
      </c>
      <c r="D76" s="4">
        <v>4874.88</v>
      </c>
      <c r="E76" s="71">
        <f t="shared" si="4"/>
        <v>3569.12</v>
      </c>
      <c r="F76" s="77">
        <v>0</v>
      </c>
    </row>
    <row r="77" spans="1:6" ht="15">
      <c r="A77" s="75">
        <v>31123</v>
      </c>
      <c r="B77" s="69" t="s">
        <v>65</v>
      </c>
      <c r="C77" s="4">
        <v>94693.2</v>
      </c>
      <c r="D77" s="4">
        <v>36240</v>
      </c>
      <c r="E77" s="71">
        <f t="shared" si="4"/>
        <v>58453.2</v>
      </c>
      <c r="F77" s="87">
        <f>C77/D77*100-100</f>
        <v>161.29470198675494</v>
      </c>
    </row>
    <row r="78" spans="1:6" s="66" customFormat="1" ht="15">
      <c r="A78" s="75">
        <v>31124</v>
      </c>
      <c r="B78" s="69" t="s">
        <v>66</v>
      </c>
      <c r="C78" s="4">
        <v>0</v>
      </c>
      <c r="D78" s="4">
        <v>40460.64</v>
      </c>
      <c r="E78" s="71">
        <f t="shared" si="4"/>
        <v>-40460.64</v>
      </c>
      <c r="F78" s="87">
        <v>0</v>
      </c>
    </row>
    <row r="79" spans="1:6" s="66" customFormat="1" ht="15">
      <c r="A79" s="75">
        <v>31230</v>
      </c>
      <c r="B79" s="69" t="s">
        <v>136</v>
      </c>
      <c r="C79" s="4">
        <v>62827</v>
      </c>
      <c r="D79" s="4">
        <v>72335.28</v>
      </c>
      <c r="E79" s="71">
        <f t="shared" si="4"/>
        <v>-9508.279999999999</v>
      </c>
      <c r="F79" s="87">
        <f>C79/D79*100-100</f>
        <v>-13.144733800712459</v>
      </c>
    </row>
    <row r="80" spans="1:6" ht="15">
      <c r="A80" s="75">
        <v>31240</v>
      </c>
      <c r="B80" s="69" t="s">
        <v>67</v>
      </c>
      <c r="C80" s="4">
        <v>0</v>
      </c>
      <c r="D80" s="4">
        <v>13597.8</v>
      </c>
      <c r="E80" s="71">
        <f t="shared" si="4"/>
        <v>-13597.8</v>
      </c>
      <c r="F80" s="87">
        <v>0</v>
      </c>
    </row>
    <row r="81" spans="1:6" ht="15">
      <c r="A81" s="75">
        <v>31250</v>
      </c>
      <c r="B81" s="69" t="s">
        <v>68</v>
      </c>
      <c r="C81" s="4">
        <v>77873.44</v>
      </c>
      <c r="D81" s="4">
        <v>60092.59</v>
      </c>
      <c r="E81" s="71">
        <f t="shared" si="4"/>
        <v>17780.850000000006</v>
      </c>
      <c r="F81" s="87">
        <v>0</v>
      </c>
    </row>
    <row r="82" spans="1:6" ht="15">
      <c r="A82" s="75">
        <v>31260</v>
      </c>
      <c r="B82" s="69" t="s">
        <v>231</v>
      </c>
      <c r="C82" s="4">
        <v>51127.89</v>
      </c>
      <c r="D82" s="4">
        <v>21843.58</v>
      </c>
      <c r="E82" s="71">
        <f t="shared" si="4"/>
        <v>29284.309999999998</v>
      </c>
      <c r="F82" s="87"/>
    </row>
    <row r="83" spans="1:6" ht="15">
      <c r="A83" s="75">
        <v>31270</v>
      </c>
      <c r="B83" s="69" t="s">
        <v>232</v>
      </c>
      <c r="C83" s="4">
        <v>17484.7</v>
      </c>
      <c r="D83" s="4">
        <v>2867.14</v>
      </c>
      <c r="E83" s="71">
        <f t="shared" si="4"/>
        <v>14617.560000000001</v>
      </c>
      <c r="F83" s="87"/>
    </row>
    <row r="84" spans="1:6" ht="15">
      <c r="A84" s="75">
        <v>31510</v>
      </c>
      <c r="B84" s="69" t="s">
        <v>233</v>
      </c>
      <c r="C84" s="4">
        <v>9650</v>
      </c>
      <c r="D84" s="4">
        <v>9751</v>
      </c>
      <c r="E84" s="71">
        <f t="shared" si="4"/>
        <v>-101</v>
      </c>
      <c r="F84" s="87"/>
    </row>
    <row r="85" spans="1:6" ht="15">
      <c r="A85" s="75">
        <v>31610</v>
      </c>
      <c r="B85" s="69" t="s">
        <v>234</v>
      </c>
      <c r="C85" s="4"/>
      <c r="D85" s="4">
        <v>5334</v>
      </c>
      <c r="E85" s="71">
        <f t="shared" si="4"/>
        <v>-5334</v>
      </c>
      <c r="F85" s="87"/>
    </row>
    <row r="86" spans="1:6" ht="15">
      <c r="A86" s="75">
        <v>31620</v>
      </c>
      <c r="B86" s="69" t="s">
        <v>235</v>
      </c>
      <c r="C86" s="4"/>
      <c r="D86" s="4">
        <v>5365.56</v>
      </c>
      <c r="E86" s="71">
        <f t="shared" si="4"/>
        <v>-5365.56</v>
      </c>
      <c r="F86" s="87"/>
    </row>
    <row r="87" spans="1:6" ht="15">
      <c r="A87" s="75">
        <v>31660</v>
      </c>
      <c r="B87" s="69" t="s">
        <v>236</v>
      </c>
      <c r="C87" s="4"/>
      <c r="D87" s="4">
        <v>0</v>
      </c>
      <c r="E87" s="71">
        <f t="shared" si="4"/>
        <v>0</v>
      </c>
      <c r="F87" s="87"/>
    </row>
    <row r="88" spans="1:6" ht="15">
      <c r="A88" s="75">
        <v>32100</v>
      </c>
      <c r="B88" s="69" t="s">
        <v>246</v>
      </c>
      <c r="C88" s="4">
        <v>5000</v>
      </c>
      <c r="D88" s="4"/>
      <c r="E88" s="71">
        <f t="shared" si="4"/>
        <v>5000</v>
      </c>
      <c r="F88" s="87"/>
    </row>
    <row r="89" spans="1:6" ht="15">
      <c r="A89" s="75">
        <v>32120</v>
      </c>
      <c r="B89" s="69" t="s">
        <v>247</v>
      </c>
      <c r="C89" s="4">
        <v>46378.4</v>
      </c>
      <c r="D89" s="4"/>
      <c r="E89" s="71">
        <f t="shared" si="4"/>
        <v>46378.4</v>
      </c>
      <c r="F89" s="87"/>
    </row>
    <row r="90" spans="1:6" ht="15">
      <c r="A90" s="75">
        <v>31690</v>
      </c>
      <c r="B90" s="69" t="s">
        <v>237</v>
      </c>
      <c r="C90" s="4">
        <v>46706.08</v>
      </c>
      <c r="D90" s="4">
        <v>43660</v>
      </c>
      <c r="E90" s="71">
        <f t="shared" si="4"/>
        <v>3046.0800000000017</v>
      </c>
      <c r="F90" s="87"/>
    </row>
    <row r="91" spans="1:6" ht="15">
      <c r="A91" s="75">
        <v>33200</v>
      </c>
      <c r="B91" s="69" t="s">
        <v>238</v>
      </c>
      <c r="C91" s="4"/>
      <c r="D91" s="4">
        <v>153127.27</v>
      </c>
      <c r="E91" s="71">
        <f t="shared" si="4"/>
        <v>-153127.27</v>
      </c>
      <c r="F91" s="87"/>
    </row>
    <row r="92" spans="1:6" ht="15">
      <c r="A92" s="75">
        <v>31702</v>
      </c>
      <c r="B92" s="69" t="s">
        <v>137</v>
      </c>
      <c r="C92" s="4">
        <v>0</v>
      </c>
      <c r="D92" s="4"/>
      <c r="E92" s="71">
        <f t="shared" si="4"/>
        <v>0</v>
      </c>
      <c r="F92" s="87" t="e">
        <f>C92/D92*100-100</f>
        <v>#DIV/0!</v>
      </c>
    </row>
    <row r="93" spans="1:6" ht="15">
      <c r="A93" s="75">
        <v>34000</v>
      </c>
      <c r="B93" s="69" t="s">
        <v>69</v>
      </c>
      <c r="C93" s="4">
        <v>0</v>
      </c>
      <c r="D93" s="245">
        <v>33752.67</v>
      </c>
      <c r="E93" s="71">
        <f t="shared" si="4"/>
        <v>-33752.67</v>
      </c>
      <c r="F93" s="77">
        <v>0</v>
      </c>
    </row>
    <row r="94" spans="1:6" ht="15">
      <c r="A94" s="95"/>
      <c r="B94" s="96" t="s">
        <v>140</v>
      </c>
      <c r="C94" s="97">
        <f>C75+C76+C77+C78+C79+C80+C81+C82+C83+C84+C85+C86+C87+C88+C89+C90+C91+C92+C93</f>
        <v>458992.20000000007</v>
      </c>
      <c r="D94" s="97">
        <f>SUM(D76:D93)</f>
        <v>503302.41</v>
      </c>
      <c r="E94" s="98">
        <f t="shared" si="4"/>
        <v>-44310.209999999905</v>
      </c>
      <c r="F94" s="99">
        <f>C94/D94*100-100</f>
        <v>-8.80389386571781</v>
      </c>
    </row>
    <row r="95" spans="1:6" ht="15">
      <c r="A95" s="100"/>
      <c r="B95" s="101" t="s">
        <v>70</v>
      </c>
      <c r="C95" s="102">
        <v>2685088.65</v>
      </c>
      <c r="D95" s="102">
        <f>D15+D63+D68+D73+D94</f>
        <v>2636898.83</v>
      </c>
      <c r="E95" s="102">
        <f>E15+E63+E68+E73+E94</f>
        <v>67328.69000000038</v>
      </c>
      <c r="F95" s="103">
        <f>C95/D95*100-100</f>
        <v>1.8275187296434865</v>
      </c>
    </row>
  </sheetData>
  <sheetProtection/>
  <printOptions/>
  <pageMargins left="0.7" right="0.7" top="0.75" bottom="0.75" header="0.3" footer="0.3"/>
  <pageSetup horizontalDpi="600" verticalDpi="600" orientation="portrait" r:id="rId6"/>
  <tableParts>
    <tablePart r:id="rId2"/>
    <tablePart r:id="rId5"/>
    <tablePart r:id="rId1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56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6.00390625" style="0" bestFit="1" customWidth="1"/>
    <col min="2" max="2" width="7.00390625" style="0" customWidth="1"/>
    <col min="3" max="3" width="55.140625" style="0" customWidth="1"/>
    <col min="4" max="5" width="12.7109375" style="0" bestFit="1" customWidth="1"/>
    <col min="6" max="7" width="12.7109375" style="0" customWidth="1"/>
    <col min="8" max="8" width="13.57421875" style="0" customWidth="1"/>
    <col min="9" max="9" width="11.421875" style="0" bestFit="1" customWidth="1"/>
    <col min="10" max="10" width="11.57421875" style="0" customWidth="1"/>
    <col min="11" max="11" width="11.421875" style="0" bestFit="1" customWidth="1"/>
  </cols>
  <sheetData>
    <row r="1" spans="1:8" ht="15.75">
      <c r="A1" s="104"/>
      <c r="B1" s="342" t="s">
        <v>178</v>
      </c>
      <c r="C1" s="342"/>
      <c r="D1" s="342"/>
      <c r="E1" s="342"/>
      <c r="F1" s="342"/>
      <c r="G1" s="342"/>
      <c r="H1" s="104"/>
    </row>
    <row r="2" spans="1:8" ht="15.75">
      <c r="A2" s="104"/>
      <c r="B2" s="178" t="s">
        <v>217</v>
      </c>
      <c r="C2" s="177"/>
      <c r="D2" s="177"/>
      <c r="E2" s="177"/>
      <c r="F2" s="233"/>
      <c r="G2" s="177"/>
      <c r="H2" s="104"/>
    </row>
    <row r="4" spans="1:12" ht="42.75">
      <c r="A4" s="105" t="s">
        <v>86</v>
      </c>
      <c r="B4" s="105" t="s">
        <v>20</v>
      </c>
      <c r="C4" s="106" t="s">
        <v>147</v>
      </c>
      <c r="D4" s="107" t="s">
        <v>148</v>
      </c>
      <c r="E4" s="107" t="s">
        <v>149</v>
      </c>
      <c r="F4" s="107" t="s">
        <v>207</v>
      </c>
      <c r="G4" s="107" t="s">
        <v>204</v>
      </c>
      <c r="H4" s="108" t="s">
        <v>214</v>
      </c>
      <c r="L4" s="234"/>
    </row>
    <row r="5" spans="1:8" ht="15">
      <c r="A5" s="109"/>
      <c r="B5" s="110"/>
      <c r="C5" s="111"/>
      <c r="D5" s="111"/>
      <c r="E5" s="111"/>
      <c r="F5" s="111"/>
      <c r="G5" s="111"/>
      <c r="H5" s="112"/>
    </row>
    <row r="6" spans="1:10" ht="15">
      <c r="A6" s="113"/>
      <c r="B6" s="114"/>
      <c r="C6" s="115" t="s">
        <v>150</v>
      </c>
      <c r="D6" s="116">
        <f>D7+D15+D36+D40</f>
        <v>237150</v>
      </c>
      <c r="E6" s="116">
        <f>E7+E15+E36+E40</f>
        <v>331632.76</v>
      </c>
      <c r="F6" s="116">
        <v>55259.44</v>
      </c>
      <c r="G6" s="116">
        <f aca="true" t="shared" si="0" ref="G6:G14">D6+E6</f>
        <v>568782.76</v>
      </c>
      <c r="H6" s="116">
        <f>H8+H16+H37+H40</f>
        <v>458992.2</v>
      </c>
      <c r="J6" s="196"/>
    </row>
    <row r="7" spans="1:10" ht="14.25">
      <c r="A7" s="117"/>
      <c r="B7" s="118">
        <v>180</v>
      </c>
      <c r="C7" s="119" t="s">
        <v>151</v>
      </c>
      <c r="D7" s="120">
        <f>D8</f>
        <v>57150</v>
      </c>
      <c r="E7" s="120">
        <f>E8</f>
        <v>55000</v>
      </c>
      <c r="F7" s="120"/>
      <c r="G7" s="254">
        <f t="shared" si="0"/>
        <v>112150</v>
      </c>
      <c r="H7" s="120">
        <f>H8</f>
        <v>87701.17</v>
      </c>
      <c r="J7" s="1"/>
    </row>
    <row r="8" spans="1:8" ht="12" customHeight="1">
      <c r="A8" s="121"/>
      <c r="B8" s="122">
        <v>18444</v>
      </c>
      <c r="C8" s="123" t="s">
        <v>152</v>
      </c>
      <c r="D8" s="124">
        <f>SUM(D9:D14)</f>
        <v>57150</v>
      </c>
      <c r="E8" s="124">
        <f>SUM(E9:E14)</f>
        <v>55000</v>
      </c>
      <c r="F8" s="124"/>
      <c r="G8" s="253">
        <f t="shared" si="0"/>
        <v>112150</v>
      </c>
      <c r="H8" s="124">
        <f>H9+H10+H12+H11+H14</f>
        <v>87701.17</v>
      </c>
    </row>
    <row r="9" spans="1:11" s="179" customFormat="1" ht="15">
      <c r="A9" s="225">
        <v>1</v>
      </c>
      <c r="B9" s="226">
        <v>45628</v>
      </c>
      <c r="C9" s="227" t="s">
        <v>153</v>
      </c>
      <c r="D9" s="228">
        <v>0</v>
      </c>
      <c r="E9" s="228">
        <v>5000</v>
      </c>
      <c r="F9" s="228"/>
      <c r="G9" s="229">
        <f t="shared" si="0"/>
        <v>5000</v>
      </c>
      <c r="H9" s="230">
        <v>4796.58</v>
      </c>
      <c r="I9" s="236"/>
      <c r="K9" s="236"/>
    </row>
    <row r="10" spans="1:8" s="179" customFormat="1" ht="15">
      <c r="A10" s="225">
        <v>2</v>
      </c>
      <c r="B10" s="226">
        <v>90573</v>
      </c>
      <c r="C10" s="231" t="s">
        <v>154</v>
      </c>
      <c r="D10" s="228">
        <v>5000</v>
      </c>
      <c r="E10" s="228">
        <v>5000</v>
      </c>
      <c r="F10" s="228"/>
      <c r="G10" s="229">
        <f t="shared" si="0"/>
        <v>10000</v>
      </c>
      <c r="H10" s="230">
        <v>9650</v>
      </c>
    </row>
    <row r="11" spans="1:8" s="179" customFormat="1" ht="15">
      <c r="A11" s="225">
        <v>3</v>
      </c>
      <c r="B11" s="226">
        <v>47216</v>
      </c>
      <c r="C11" s="227" t="s">
        <v>155</v>
      </c>
      <c r="D11" s="228">
        <v>37150</v>
      </c>
      <c r="E11" s="228">
        <v>30000</v>
      </c>
      <c r="F11" s="228"/>
      <c r="G11" s="229">
        <f t="shared" si="0"/>
        <v>67150</v>
      </c>
      <c r="H11" s="230">
        <v>51127.89</v>
      </c>
    </row>
    <row r="12" spans="1:8" s="179" customFormat="1" ht="15">
      <c r="A12" s="225">
        <v>4</v>
      </c>
      <c r="B12" s="226">
        <v>51717</v>
      </c>
      <c r="C12" s="227" t="s">
        <v>203</v>
      </c>
      <c r="D12" s="228">
        <v>15000</v>
      </c>
      <c r="E12" s="228">
        <v>5000</v>
      </c>
      <c r="F12" s="228"/>
      <c r="G12" s="229">
        <f t="shared" si="0"/>
        <v>20000</v>
      </c>
      <c r="H12" s="230">
        <f>15000+3599</f>
        <v>18599</v>
      </c>
    </row>
    <row r="13" spans="1:11" s="179" customFormat="1" ht="15">
      <c r="A13" s="225">
        <v>5</v>
      </c>
      <c r="B13" s="226">
        <v>51614</v>
      </c>
      <c r="C13" s="227" t="s">
        <v>202</v>
      </c>
      <c r="D13" s="228"/>
      <c r="E13" s="228">
        <v>5000</v>
      </c>
      <c r="F13" s="228"/>
      <c r="G13" s="229">
        <f t="shared" si="0"/>
        <v>5000</v>
      </c>
      <c r="H13" s="230"/>
      <c r="K13" s="235"/>
    </row>
    <row r="14" spans="1:8" s="179" customFormat="1" ht="15">
      <c r="A14" s="225">
        <v>6</v>
      </c>
      <c r="B14" s="226">
        <v>51010</v>
      </c>
      <c r="C14" s="232" t="s">
        <v>156</v>
      </c>
      <c r="D14" s="228">
        <v>0</v>
      </c>
      <c r="E14" s="228">
        <v>5000</v>
      </c>
      <c r="F14" s="228"/>
      <c r="G14" s="229">
        <f t="shared" si="0"/>
        <v>5000</v>
      </c>
      <c r="H14" s="230">
        <v>3527.7</v>
      </c>
    </row>
    <row r="15" spans="1:8" ht="14.25">
      <c r="A15" s="131"/>
      <c r="B15" s="132">
        <v>660</v>
      </c>
      <c r="C15" s="133" t="s">
        <v>157</v>
      </c>
      <c r="D15" s="134">
        <f>D16</f>
        <v>130000</v>
      </c>
      <c r="E15" s="134">
        <f>E16</f>
        <v>223132.76</v>
      </c>
      <c r="F15" s="134"/>
      <c r="G15" s="134">
        <f>G16</f>
        <v>353132.76</v>
      </c>
      <c r="H15" s="134">
        <f>H16</f>
        <v>295932.46</v>
      </c>
    </row>
    <row r="16" spans="1:10" ht="15">
      <c r="A16" s="135"/>
      <c r="B16" s="136">
        <v>66480</v>
      </c>
      <c r="C16" s="137" t="s">
        <v>158</v>
      </c>
      <c r="D16" s="138">
        <f>SUM(D17:D34)</f>
        <v>130000</v>
      </c>
      <c r="E16" s="138">
        <f>SUM(E17:E34)</f>
        <v>223132.76</v>
      </c>
      <c r="F16" s="138"/>
      <c r="G16" s="138">
        <f>SUM(G17:G34)</f>
        <v>353132.76</v>
      </c>
      <c r="H16" s="138">
        <f>H17+H19+H20+H21+H24+H27+H28+H31+H35</f>
        <v>295932.46</v>
      </c>
      <c r="J16" s="1"/>
    </row>
    <row r="17" spans="1:10" ht="15">
      <c r="A17" s="139">
        <v>7</v>
      </c>
      <c r="B17" s="140">
        <v>41628</v>
      </c>
      <c r="C17" s="126" t="s">
        <v>251</v>
      </c>
      <c r="D17" s="141">
        <v>0</v>
      </c>
      <c r="E17" s="141">
        <v>5000</v>
      </c>
      <c r="F17" s="141">
        <v>0</v>
      </c>
      <c r="G17" s="228">
        <f aca="true" t="shared" si="1" ref="G17:G34">D17+E17</f>
        <v>5000</v>
      </c>
      <c r="H17" s="127">
        <v>5000</v>
      </c>
      <c r="I17" s="104"/>
      <c r="J17" s="142"/>
    </row>
    <row r="18" spans="1:10" ht="15">
      <c r="A18" s="139">
        <v>8</v>
      </c>
      <c r="B18" s="140">
        <v>41635</v>
      </c>
      <c r="C18" s="126" t="s">
        <v>252</v>
      </c>
      <c r="D18" s="141">
        <v>0</v>
      </c>
      <c r="E18" s="141">
        <v>5000</v>
      </c>
      <c r="F18" s="141">
        <v>0</v>
      </c>
      <c r="G18" s="228">
        <f t="shared" si="1"/>
        <v>5000</v>
      </c>
      <c r="H18" s="127">
        <v>0</v>
      </c>
      <c r="I18" s="104"/>
      <c r="J18" s="142"/>
    </row>
    <row r="19" spans="1:10" ht="15">
      <c r="A19" s="139">
        <v>9</v>
      </c>
      <c r="B19" s="140">
        <v>41640</v>
      </c>
      <c r="C19" s="126" t="s">
        <v>253</v>
      </c>
      <c r="D19" s="141">
        <v>0</v>
      </c>
      <c r="E19" s="141">
        <v>18000</v>
      </c>
      <c r="F19" s="141"/>
      <c r="G19" s="228">
        <f t="shared" si="1"/>
        <v>18000</v>
      </c>
      <c r="H19" s="127">
        <v>13957</v>
      </c>
      <c r="I19" s="104"/>
      <c r="J19" s="142"/>
    </row>
    <row r="20" spans="1:10" ht="15">
      <c r="A20" s="139">
        <v>10</v>
      </c>
      <c r="B20" s="143">
        <v>41641</v>
      </c>
      <c r="C20" s="129" t="s">
        <v>159</v>
      </c>
      <c r="D20" s="141">
        <v>0</v>
      </c>
      <c r="E20" s="141">
        <v>10000</v>
      </c>
      <c r="F20" s="141">
        <v>0</v>
      </c>
      <c r="G20" s="228">
        <f t="shared" si="1"/>
        <v>10000</v>
      </c>
      <c r="H20" s="127">
        <v>9997</v>
      </c>
      <c r="I20" s="104"/>
      <c r="J20" s="144"/>
    </row>
    <row r="21" spans="1:10" ht="15">
      <c r="A21" s="139">
        <v>11</v>
      </c>
      <c r="B21" s="125">
        <v>48921</v>
      </c>
      <c r="C21" s="145" t="s">
        <v>160</v>
      </c>
      <c r="D21" s="141">
        <v>70000</v>
      </c>
      <c r="E21" s="141">
        <v>24695</v>
      </c>
      <c r="F21" s="141"/>
      <c r="G21" s="228">
        <f t="shared" si="1"/>
        <v>94695</v>
      </c>
      <c r="H21" s="127">
        <v>94693.2</v>
      </c>
      <c r="I21" s="104"/>
      <c r="J21" s="146"/>
    </row>
    <row r="22" spans="1:10" ht="15">
      <c r="A22" s="139">
        <v>12</v>
      </c>
      <c r="B22" s="140">
        <v>49987</v>
      </c>
      <c r="C22" s="129" t="s">
        <v>161</v>
      </c>
      <c r="D22" s="141">
        <v>0</v>
      </c>
      <c r="E22" s="141"/>
      <c r="F22" s="141"/>
      <c r="G22" s="228">
        <f t="shared" si="1"/>
        <v>0</v>
      </c>
      <c r="H22" s="127"/>
      <c r="I22" s="104"/>
      <c r="J22" s="104"/>
    </row>
    <row r="23" spans="1:10" ht="15">
      <c r="A23" s="139">
        <v>13</v>
      </c>
      <c r="B23" s="125">
        <v>50146</v>
      </c>
      <c r="C23" s="128" t="s">
        <v>162</v>
      </c>
      <c r="D23" s="141">
        <v>0</v>
      </c>
      <c r="E23" s="141">
        <v>5000</v>
      </c>
      <c r="F23" s="141"/>
      <c r="G23" s="228">
        <f t="shared" si="1"/>
        <v>5000</v>
      </c>
      <c r="H23" s="127"/>
      <c r="I23" s="104"/>
      <c r="J23" s="104"/>
    </row>
    <row r="24" spans="1:10" ht="30">
      <c r="A24" s="139">
        <v>14</v>
      </c>
      <c r="B24" s="140">
        <v>51085</v>
      </c>
      <c r="C24" s="129" t="s">
        <v>163</v>
      </c>
      <c r="D24" s="141">
        <v>20000</v>
      </c>
      <c r="E24" s="141">
        <v>22437.76</v>
      </c>
      <c r="F24" s="141"/>
      <c r="G24" s="228">
        <f t="shared" si="1"/>
        <v>42437.759999999995</v>
      </c>
      <c r="H24" s="127">
        <v>36381.4</v>
      </c>
      <c r="I24" s="104"/>
      <c r="J24" s="104"/>
    </row>
    <row r="25" spans="1:10" ht="15">
      <c r="A25" s="139">
        <v>15</v>
      </c>
      <c r="B25" s="140">
        <v>51071</v>
      </c>
      <c r="C25" s="129" t="s">
        <v>164</v>
      </c>
      <c r="D25" s="141">
        <v>0</v>
      </c>
      <c r="E25" s="141"/>
      <c r="F25" s="141"/>
      <c r="G25" s="228">
        <f t="shared" si="1"/>
        <v>0</v>
      </c>
      <c r="H25" s="127"/>
      <c r="I25" s="104"/>
      <c r="J25" s="104"/>
    </row>
    <row r="26" spans="1:10" ht="15">
      <c r="A26" s="139">
        <v>16</v>
      </c>
      <c r="B26" s="140">
        <v>51363</v>
      </c>
      <c r="C26" s="129" t="s">
        <v>254</v>
      </c>
      <c r="D26" s="141"/>
      <c r="E26" s="141">
        <v>5000</v>
      </c>
      <c r="F26" s="141"/>
      <c r="G26" s="228">
        <f t="shared" si="1"/>
        <v>5000</v>
      </c>
      <c r="H26" s="127"/>
      <c r="I26" s="104"/>
      <c r="J26" s="104"/>
    </row>
    <row r="27" spans="1:10" ht="45">
      <c r="A27" s="139">
        <v>17</v>
      </c>
      <c r="B27" s="140">
        <v>51576</v>
      </c>
      <c r="C27" s="129" t="s">
        <v>256</v>
      </c>
      <c r="D27" s="141">
        <v>30000</v>
      </c>
      <c r="E27" s="141">
        <v>10000</v>
      </c>
      <c r="F27" s="141"/>
      <c r="G27" s="228">
        <f t="shared" si="1"/>
        <v>40000</v>
      </c>
      <c r="H27" s="127">
        <v>23951.44</v>
      </c>
      <c r="I27" s="104"/>
      <c r="J27" s="104"/>
    </row>
    <row r="28" spans="1:10" ht="30">
      <c r="A28" s="139">
        <v>18</v>
      </c>
      <c r="B28" s="140">
        <v>51581</v>
      </c>
      <c r="C28" s="129" t="s">
        <v>255</v>
      </c>
      <c r="D28" s="141">
        <v>0</v>
      </c>
      <c r="E28" s="141">
        <v>25000</v>
      </c>
      <c r="F28" s="141">
        <v>0</v>
      </c>
      <c r="G28" s="228">
        <f t="shared" si="1"/>
        <v>25000</v>
      </c>
      <c r="H28" s="127">
        <v>22614</v>
      </c>
      <c r="I28" s="104"/>
      <c r="J28" s="104"/>
    </row>
    <row r="29" spans="1:11" ht="30">
      <c r="A29" s="139">
        <v>19</v>
      </c>
      <c r="B29" s="140">
        <v>51589</v>
      </c>
      <c r="C29" s="129" t="s">
        <v>258</v>
      </c>
      <c r="D29" s="141"/>
      <c r="E29" s="141">
        <v>20000</v>
      </c>
      <c r="F29" s="141"/>
      <c r="G29" s="228">
        <f t="shared" si="1"/>
        <v>20000</v>
      </c>
      <c r="H29" s="127"/>
      <c r="I29" s="104"/>
      <c r="J29" s="104"/>
      <c r="K29" s="1"/>
    </row>
    <row r="30" spans="1:10" ht="30">
      <c r="A30" s="139">
        <v>20</v>
      </c>
      <c r="B30" s="140">
        <v>51600</v>
      </c>
      <c r="C30" s="129" t="s">
        <v>259</v>
      </c>
      <c r="D30" s="141"/>
      <c r="E30" s="141">
        <v>3000</v>
      </c>
      <c r="F30" s="141"/>
      <c r="G30" s="228">
        <f t="shared" si="1"/>
        <v>3000</v>
      </c>
      <c r="H30" s="127"/>
      <c r="I30" s="104"/>
      <c r="J30" s="104"/>
    </row>
    <row r="31" spans="1:10" ht="30">
      <c r="A31" s="139">
        <v>21</v>
      </c>
      <c r="B31" s="140">
        <v>51720</v>
      </c>
      <c r="C31" s="129" t="s">
        <v>260</v>
      </c>
      <c r="D31" s="141">
        <v>10000</v>
      </c>
      <c r="E31" s="141">
        <v>50000</v>
      </c>
      <c r="F31" s="141"/>
      <c r="G31" s="228">
        <f t="shared" si="1"/>
        <v>60000</v>
      </c>
      <c r="H31" s="127">
        <v>34078.98</v>
      </c>
      <c r="I31" s="104"/>
      <c r="J31" s="104"/>
    </row>
    <row r="32" spans="1:10" ht="15">
      <c r="A32" s="139">
        <v>22</v>
      </c>
      <c r="B32" s="140">
        <v>51721</v>
      </c>
      <c r="C32" s="129" t="s">
        <v>205</v>
      </c>
      <c r="D32" s="141"/>
      <c r="E32" s="141">
        <v>10000</v>
      </c>
      <c r="F32" s="141"/>
      <c r="G32" s="228">
        <f t="shared" si="1"/>
        <v>10000</v>
      </c>
      <c r="H32" s="127"/>
      <c r="I32" s="104"/>
      <c r="J32" s="104"/>
    </row>
    <row r="33" spans="1:10" ht="15">
      <c r="A33" s="139">
        <v>23</v>
      </c>
      <c r="B33" s="140">
        <v>51723</v>
      </c>
      <c r="C33" s="129" t="s">
        <v>206</v>
      </c>
      <c r="D33" s="141"/>
      <c r="E33" s="141">
        <v>5000</v>
      </c>
      <c r="F33" s="141"/>
      <c r="G33" s="228">
        <f t="shared" si="1"/>
        <v>5000</v>
      </c>
      <c r="H33" s="127"/>
      <c r="I33" s="104"/>
      <c r="J33" s="104"/>
    </row>
    <row r="34" spans="1:10" ht="15">
      <c r="A34" s="139">
        <v>24</v>
      </c>
      <c r="B34" s="147">
        <v>47270</v>
      </c>
      <c r="C34" s="129" t="s">
        <v>165</v>
      </c>
      <c r="D34" s="141">
        <v>0</v>
      </c>
      <c r="E34" s="141">
        <v>5000</v>
      </c>
      <c r="F34" s="141"/>
      <c r="G34" s="228">
        <f t="shared" si="1"/>
        <v>5000</v>
      </c>
      <c r="H34" s="127"/>
      <c r="I34" s="104"/>
      <c r="J34" s="104"/>
    </row>
    <row r="35" spans="1:10" ht="30">
      <c r="A35" s="139">
        <v>25</v>
      </c>
      <c r="B35" s="147">
        <v>92083</v>
      </c>
      <c r="C35" s="129" t="s">
        <v>257</v>
      </c>
      <c r="D35" s="141">
        <v>0</v>
      </c>
      <c r="E35" s="141">
        <v>0</v>
      </c>
      <c r="F35" s="141">
        <v>55259.44</v>
      </c>
      <c r="G35" s="141">
        <v>55259.44</v>
      </c>
      <c r="H35" s="141">
        <v>55259.44</v>
      </c>
      <c r="I35" s="104"/>
      <c r="J35" s="104"/>
    </row>
    <row r="36" spans="1:10" ht="15">
      <c r="A36" s="148"/>
      <c r="B36" s="149">
        <v>730</v>
      </c>
      <c r="C36" s="150" t="s">
        <v>166</v>
      </c>
      <c r="D36" s="151">
        <f>D37</f>
        <v>20000</v>
      </c>
      <c r="E36" s="151">
        <f>E37</f>
        <v>8500</v>
      </c>
      <c r="F36" s="151"/>
      <c r="G36" s="151">
        <f>G37</f>
        <v>28500</v>
      </c>
      <c r="H36" s="152">
        <f>H37</f>
        <v>27298.08</v>
      </c>
      <c r="I36" s="104"/>
      <c r="J36" s="104"/>
    </row>
    <row r="37" spans="1:10" ht="15">
      <c r="A37" s="153"/>
      <c r="B37" s="154">
        <v>75050</v>
      </c>
      <c r="C37" s="155" t="s">
        <v>167</v>
      </c>
      <c r="D37" s="156">
        <f>D38+D39</f>
        <v>20000</v>
      </c>
      <c r="E37" s="156">
        <f>E38+E39</f>
        <v>8500</v>
      </c>
      <c r="F37" s="156"/>
      <c r="G37" s="156">
        <f>G38+G39</f>
        <v>28500</v>
      </c>
      <c r="H37" s="156">
        <f>H38+H39</f>
        <v>27298.08</v>
      </c>
      <c r="I37" s="104"/>
      <c r="J37" s="104"/>
    </row>
    <row r="38" spans="1:10" ht="15">
      <c r="A38" s="157">
        <v>22</v>
      </c>
      <c r="B38" s="130">
        <v>51024</v>
      </c>
      <c r="C38" s="129" t="s">
        <v>168</v>
      </c>
      <c r="D38" s="141">
        <v>20000</v>
      </c>
      <c r="E38" s="141">
        <v>8500</v>
      </c>
      <c r="F38" s="141"/>
      <c r="G38" s="228">
        <f>SUM(D38:E38)</f>
        <v>28500</v>
      </c>
      <c r="H38" s="127">
        <f>20000+3854.08+3444</f>
        <v>27298.08</v>
      </c>
      <c r="I38" s="146"/>
      <c r="J38" s="104"/>
    </row>
    <row r="39" spans="1:10" ht="15">
      <c r="A39" s="157">
        <v>23</v>
      </c>
      <c r="B39" s="130">
        <v>49993</v>
      </c>
      <c r="C39" s="129" t="s">
        <v>250</v>
      </c>
      <c r="D39" s="141"/>
      <c r="E39" s="141"/>
      <c r="F39" s="141"/>
      <c r="G39" s="228">
        <f>SUM(D39:E39)</f>
        <v>0</v>
      </c>
      <c r="H39" s="127"/>
      <c r="I39" s="104"/>
      <c r="J39" s="104"/>
    </row>
    <row r="40" spans="1:10" ht="15">
      <c r="A40" s="158"/>
      <c r="B40" s="159">
        <v>920</v>
      </c>
      <c r="C40" s="160" t="s">
        <v>169</v>
      </c>
      <c r="D40" s="161">
        <f>D41</f>
        <v>30000</v>
      </c>
      <c r="E40" s="161">
        <f>E41</f>
        <v>45000</v>
      </c>
      <c r="F40" s="161"/>
      <c r="G40" s="161">
        <f>G41</f>
        <v>75000</v>
      </c>
      <c r="H40" s="161">
        <f>H41</f>
        <v>48060.49</v>
      </c>
      <c r="I40" s="104"/>
      <c r="J40" s="144"/>
    </row>
    <row r="41" spans="1:10" ht="15">
      <c r="A41" s="162"/>
      <c r="B41" s="163">
        <v>92175</v>
      </c>
      <c r="C41" s="164" t="s">
        <v>170</v>
      </c>
      <c r="D41" s="165">
        <f>SUM(D42:D45)</f>
        <v>30000</v>
      </c>
      <c r="E41" s="165">
        <f>SUM(E42:E45)</f>
        <v>45000</v>
      </c>
      <c r="F41" s="165"/>
      <c r="G41" s="165">
        <f>SUM(G42:G45)</f>
        <v>75000</v>
      </c>
      <c r="H41" s="165">
        <f>SUM(H42:H45)</f>
        <v>48060.49</v>
      </c>
      <c r="I41" s="104"/>
      <c r="J41" s="104"/>
    </row>
    <row r="42" spans="1:10" ht="15">
      <c r="A42" s="166">
        <v>19</v>
      </c>
      <c r="B42" s="130">
        <v>45667</v>
      </c>
      <c r="C42" s="129" t="s">
        <v>171</v>
      </c>
      <c r="D42" s="141">
        <v>30000</v>
      </c>
      <c r="E42" s="141">
        <v>20000</v>
      </c>
      <c r="F42" s="141"/>
      <c r="G42" s="228">
        <f>SUM(D42:E42)</f>
        <v>50000</v>
      </c>
      <c r="H42" s="127">
        <v>29290.09</v>
      </c>
      <c r="I42" s="104"/>
      <c r="J42" s="104"/>
    </row>
    <row r="43" spans="1:8" ht="15">
      <c r="A43" s="166">
        <v>20</v>
      </c>
      <c r="B43" s="130">
        <v>51282</v>
      </c>
      <c r="C43" s="129" t="s">
        <v>262</v>
      </c>
      <c r="D43" s="141">
        <v>0</v>
      </c>
      <c r="E43" s="141">
        <v>5000</v>
      </c>
      <c r="F43" s="141"/>
      <c r="G43" s="228">
        <f>SUM(D43:E43)</f>
        <v>5000</v>
      </c>
      <c r="H43">
        <v>0</v>
      </c>
    </row>
    <row r="44" spans="1:8" ht="45">
      <c r="A44" s="166">
        <v>21</v>
      </c>
      <c r="B44" s="130">
        <v>51724</v>
      </c>
      <c r="C44" s="129" t="s">
        <v>261</v>
      </c>
      <c r="D44" s="141">
        <v>0</v>
      </c>
      <c r="E44" s="141">
        <v>10000</v>
      </c>
      <c r="F44" s="141"/>
      <c r="G44" s="228">
        <f>SUM(D44:E44)</f>
        <v>10000</v>
      </c>
      <c r="H44" s="127">
        <v>9517.4</v>
      </c>
    </row>
    <row r="45" spans="1:8" ht="15">
      <c r="A45" s="166">
        <v>22</v>
      </c>
      <c r="B45" s="130">
        <v>51059</v>
      </c>
      <c r="C45" s="167" t="s">
        <v>172</v>
      </c>
      <c r="D45" s="127">
        <v>0</v>
      </c>
      <c r="E45" s="127">
        <v>10000</v>
      </c>
      <c r="F45" s="127"/>
      <c r="G45" s="228">
        <f>SUM(D45:E45)</f>
        <v>10000</v>
      </c>
      <c r="H45" s="127">
        <v>9253</v>
      </c>
    </row>
    <row r="46" spans="1:8" ht="15.75">
      <c r="A46" s="168"/>
      <c r="B46" s="168"/>
      <c r="C46" s="168"/>
      <c r="D46" s="168"/>
      <c r="E46" s="168"/>
      <c r="F46" s="168"/>
      <c r="G46" s="168"/>
      <c r="H46" s="104"/>
    </row>
    <row r="47" spans="1:8" ht="15.75">
      <c r="A47" s="168"/>
      <c r="B47" s="168"/>
      <c r="C47" s="168"/>
      <c r="D47" s="169"/>
      <c r="E47" s="169"/>
      <c r="F47" s="169"/>
      <c r="G47" s="169"/>
      <c r="H47" s="104"/>
    </row>
    <row r="48" spans="1:8" ht="15.75">
      <c r="A48" s="168"/>
      <c r="B48" s="168"/>
      <c r="C48" s="168"/>
      <c r="D48" s="169"/>
      <c r="E48" s="169"/>
      <c r="F48" s="169"/>
      <c r="G48" s="169"/>
      <c r="H48" s="104"/>
    </row>
    <row r="49" spans="1:8" ht="15.75">
      <c r="A49" s="168"/>
      <c r="B49" s="168"/>
      <c r="C49" s="168"/>
      <c r="D49" s="169"/>
      <c r="E49" s="169"/>
      <c r="F49" s="169"/>
      <c r="G49" s="169"/>
      <c r="H49" s="104"/>
    </row>
    <row r="50" spans="1:8" ht="15.75">
      <c r="A50" s="168"/>
      <c r="B50" s="168"/>
      <c r="C50" s="168"/>
      <c r="D50" s="169"/>
      <c r="E50" s="169"/>
      <c r="F50" s="169"/>
      <c r="G50" s="169"/>
      <c r="H50" s="104"/>
    </row>
    <row r="51" spans="1:8" ht="15.75">
      <c r="A51" s="168"/>
      <c r="B51" s="168"/>
      <c r="C51" s="168"/>
      <c r="D51" s="170"/>
      <c r="E51" s="170"/>
      <c r="F51" s="170"/>
      <c r="G51" s="170"/>
      <c r="H51" s="104"/>
    </row>
    <row r="54" spans="1:8" ht="14.25">
      <c r="A54" s="104"/>
      <c r="B54" s="104"/>
      <c r="C54" s="171"/>
      <c r="D54" s="104"/>
      <c r="E54" s="104"/>
      <c r="F54" s="104"/>
      <c r="G54" s="172"/>
      <c r="H54" s="104"/>
    </row>
    <row r="55" spans="1:8" ht="14.25">
      <c r="A55" s="104"/>
      <c r="B55" s="104"/>
      <c r="C55" s="173"/>
      <c r="D55" s="104"/>
      <c r="E55" s="104"/>
      <c r="F55" s="104"/>
      <c r="G55" s="174"/>
      <c r="H55" s="104"/>
    </row>
    <row r="56" spans="1:8" ht="14.25">
      <c r="A56" s="104"/>
      <c r="B56" s="104"/>
      <c r="C56" s="175"/>
      <c r="D56" s="104"/>
      <c r="E56" s="104"/>
      <c r="F56" s="104"/>
      <c r="G56" s="176"/>
      <c r="H56" s="104"/>
    </row>
  </sheetData>
  <sheetProtection/>
  <mergeCells count="1">
    <mergeCell ref="B1:G1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M55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4.140625" style="0" bestFit="1" customWidth="1"/>
    <col min="2" max="2" width="36.140625" style="0" customWidth="1"/>
    <col min="3" max="3" width="11.28125" style="0" customWidth="1"/>
    <col min="4" max="4" width="11.421875" style="0" customWidth="1"/>
    <col min="5" max="5" width="12.140625" style="9" bestFit="1" customWidth="1"/>
    <col min="6" max="6" width="10.421875" style="9" bestFit="1" customWidth="1"/>
    <col min="8" max="8" width="9.421875" style="0" bestFit="1" customWidth="1"/>
    <col min="9" max="9" width="13.7109375" style="0" customWidth="1"/>
    <col min="11" max="11" width="10.140625" style="0" bestFit="1" customWidth="1"/>
    <col min="12" max="12" width="11.7109375" style="0" bestFit="1" customWidth="1"/>
    <col min="13" max="13" width="10.140625" style="0" bestFit="1" customWidth="1"/>
  </cols>
  <sheetData>
    <row r="2" spans="1:4" ht="15">
      <c r="A2" s="8"/>
      <c r="B2" s="343" t="s">
        <v>216</v>
      </c>
      <c r="C2" s="343"/>
      <c r="D2" s="343"/>
    </row>
    <row r="3" spans="1:4" ht="15.75" thickBot="1">
      <c r="A3" s="8"/>
      <c r="B3" s="8"/>
      <c r="C3" s="8"/>
      <c r="D3" s="8"/>
    </row>
    <row r="4" spans="1:5" ht="39" thickBot="1">
      <c r="A4" s="10" t="s">
        <v>86</v>
      </c>
      <c r="B4" s="11" t="s">
        <v>0</v>
      </c>
      <c r="C4" s="12" t="s">
        <v>249</v>
      </c>
      <c r="D4" s="13" t="s">
        <v>248</v>
      </c>
      <c r="E4" s="14" t="s">
        <v>263</v>
      </c>
    </row>
    <row r="5" spans="1:6" s="16" customFormat="1" ht="15.75" thickBot="1">
      <c r="A5" s="63"/>
      <c r="B5" s="59"/>
      <c r="C5" s="60">
        <v>2</v>
      </c>
      <c r="D5" s="61">
        <v>3</v>
      </c>
      <c r="E5" s="62" t="s">
        <v>181</v>
      </c>
      <c r="F5" s="15"/>
    </row>
    <row r="6" spans="1:8" ht="15">
      <c r="A6" s="17">
        <v>1</v>
      </c>
      <c r="B6" s="18" t="s">
        <v>87</v>
      </c>
      <c r="C6" s="19">
        <v>196</v>
      </c>
      <c r="D6" s="19">
        <v>130</v>
      </c>
      <c r="E6" s="210">
        <f aca="true" t="shared" si="0" ref="E6:E18">C6-D6</f>
        <v>66</v>
      </c>
      <c r="F6" s="20"/>
      <c r="H6" s="208"/>
    </row>
    <row r="7" spans="1:6" ht="15">
      <c r="A7" s="21">
        <v>2</v>
      </c>
      <c r="B7" s="22" t="s">
        <v>88</v>
      </c>
      <c r="C7" s="23">
        <v>610</v>
      </c>
      <c r="D7" s="23">
        <v>710</v>
      </c>
      <c r="E7" s="211">
        <f t="shared" si="0"/>
        <v>-100</v>
      </c>
      <c r="F7" s="20"/>
    </row>
    <row r="8" spans="1:6" ht="15">
      <c r="A8" s="21">
        <v>3</v>
      </c>
      <c r="B8" s="22" t="s">
        <v>89</v>
      </c>
      <c r="C8" s="23">
        <v>114</v>
      </c>
      <c r="D8" s="23">
        <v>52</v>
      </c>
      <c r="E8" s="211">
        <f t="shared" si="0"/>
        <v>62</v>
      </c>
      <c r="F8" s="20"/>
    </row>
    <row r="9" spans="1:8" ht="15">
      <c r="A9" s="21">
        <v>4</v>
      </c>
      <c r="B9" s="22" t="s">
        <v>90</v>
      </c>
      <c r="C9" s="23">
        <v>6744</v>
      </c>
      <c r="D9" s="23">
        <v>5880</v>
      </c>
      <c r="E9" s="211">
        <f t="shared" si="0"/>
        <v>864</v>
      </c>
      <c r="F9" s="20"/>
      <c r="H9" s="1"/>
    </row>
    <row r="10" spans="1:6" ht="15">
      <c r="A10" s="21">
        <v>5</v>
      </c>
      <c r="B10" s="22" t="s">
        <v>91</v>
      </c>
      <c r="C10" s="23">
        <v>33</v>
      </c>
      <c r="D10" s="23">
        <v>35</v>
      </c>
      <c r="E10" s="211">
        <f t="shared" si="0"/>
        <v>-2</v>
      </c>
      <c r="F10" s="20"/>
    </row>
    <row r="11" spans="1:6" ht="15.75" thickBot="1">
      <c r="A11" s="24">
        <v>6</v>
      </c>
      <c r="B11" s="25" t="s">
        <v>92</v>
      </c>
      <c r="C11" s="26">
        <v>509</v>
      </c>
      <c r="D11" s="26">
        <v>40</v>
      </c>
      <c r="E11" s="212">
        <f t="shared" si="0"/>
        <v>469</v>
      </c>
      <c r="F11" s="20"/>
    </row>
    <row r="12" spans="1:6" ht="15.75" thickBot="1">
      <c r="A12" s="51" t="s">
        <v>93</v>
      </c>
      <c r="B12" s="52" t="s">
        <v>94</v>
      </c>
      <c r="C12" s="53">
        <f>SUM(C6:C11)</f>
        <v>8206</v>
      </c>
      <c r="D12" s="54">
        <f>SUM(D6:D11)</f>
        <v>6847</v>
      </c>
      <c r="E12" s="213">
        <f t="shared" si="0"/>
        <v>1359</v>
      </c>
      <c r="F12" s="20"/>
    </row>
    <row r="13" spans="1:10" ht="15">
      <c r="A13" s="17">
        <v>7</v>
      </c>
      <c r="B13" s="29" t="s">
        <v>95</v>
      </c>
      <c r="C13" s="30">
        <v>163301.29</v>
      </c>
      <c r="D13" s="30">
        <v>139134.35</v>
      </c>
      <c r="E13" s="210">
        <f t="shared" si="0"/>
        <v>24166.940000000002</v>
      </c>
      <c r="F13" s="20"/>
      <c r="J13" s="209"/>
    </row>
    <row r="14" spans="1:6" ht="15.75" thickBot="1">
      <c r="A14" s="24">
        <v>8</v>
      </c>
      <c r="B14" s="31" t="s">
        <v>96</v>
      </c>
      <c r="C14" s="32">
        <v>19890</v>
      </c>
      <c r="D14" s="32">
        <v>19350.5</v>
      </c>
      <c r="E14" s="214">
        <f t="shared" si="0"/>
        <v>539.5</v>
      </c>
      <c r="F14" s="20"/>
    </row>
    <row r="15" spans="1:6" ht="15.75" thickBot="1">
      <c r="A15" s="27" t="s">
        <v>97</v>
      </c>
      <c r="B15" s="28" t="s">
        <v>98</v>
      </c>
      <c r="C15" s="33">
        <f>SUM(C13:C14)</f>
        <v>183191.29</v>
      </c>
      <c r="D15" s="50">
        <f>SUM(D13:D14)</f>
        <v>158484.85</v>
      </c>
      <c r="E15" s="215">
        <f t="shared" si="0"/>
        <v>24706.440000000002</v>
      </c>
      <c r="F15" s="20"/>
    </row>
    <row r="16" spans="1:6" ht="15">
      <c r="A16" s="17">
        <v>9</v>
      </c>
      <c r="B16" s="29" t="s">
        <v>99</v>
      </c>
      <c r="C16" s="19">
        <v>11880.7</v>
      </c>
      <c r="D16" s="19">
        <v>12280</v>
      </c>
      <c r="E16" s="210">
        <f t="shared" si="0"/>
        <v>-399.2999999999993</v>
      </c>
      <c r="F16" s="20"/>
    </row>
    <row r="17" spans="1:6" ht="15">
      <c r="A17" s="21">
        <v>10</v>
      </c>
      <c r="B17" s="35" t="s">
        <v>101</v>
      </c>
      <c r="C17" s="23">
        <v>670</v>
      </c>
      <c r="D17" s="23">
        <v>240</v>
      </c>
      <c r="E17" s="211">
        <f t="shared" si="0"/>
        <v>430</v>
      </c>
      <c r="F17" s="20"/>
    </row>
    <row r="18" spans="1:6" ht="15">
      <c r="A18" s="21">
        <v>11</v>
      </c>
      <c r="B18" s="35" t="s">
        <v>102</v>
      </c>
      <c r="C18" s="23">
        <v>276</v>
      </c>
      <c r="D18" s="23">
        <v>423.9</v>
      </c>
      <c r="E18" s="211">
        <f t="shared" si="0"/>
        <v>-147.89999999999998</v>
      </c>
      <c r="F18" s="20"/>
    </row>
    <row r="19" spans="1:6" ht="15.75" thickBot="1">
      <c r="A19" s="24">
        <v>12</v>
      </c>
      <c r="B19" s="31" t="s">
        <v>103</v>
      </c>
      <c r="C19" s="26">
        <v>0</v>
      </c>
      <c r="D19" s="26" t="s">
        <v>100</v>
      </c>
      <c r="E19" s="214">
        <v>0</v>
      </c>
      <c r="F19" s="20"/>
    </row>
    <row r="20" spans="1:6" ht="15">
      <c r="A20" s="58" t="s">
        <v>104</v>
      </c>
      <c r="B20" s="55" t="s">
        <v>105</v>
      </c>
      <c r="C20" s="56">
        <f>SUM(C16:C19)</f>
        <v>12826.7</v>
      </c>
      <c r="D20" s="57">
        <f>SUM(D16:D19)</f>
        <v>12943.9</v>
      </c>
      <c r="E20" s="216">
        <f>C20-D20</f>
        <v>-117.19999999999891</v>
      </c>
      <c r="F20" s="20"/>
    </row>
    <row r="21" spans="1:6" ht="15">
      <c r="A21" s="207">
        <v>13</v>
      </c>
      <c r="B21" s="203" t="s">
        <v>113</v>
      </c>
      <c r="C21" s="204">
        <v>187.5</v>
      </c>
      <c r="D21" s="204">
        <v>623.22</v>
      </c>
      <c r="E21" s="103">
        <f>C21-D21</f>
        <v>-435.72</v>
      </c>
      <c r="F21" s="20"/>
    </row>
    <row r="22" spans="1:6" ht="15">
      <c r="A22" s="207">
        <v>14</v>
      </c>
      <c r="B22" s="203" t="s">
        <v>116</v>
      </c>
      <c r="C22" s="204">
        <v>615</v>
      </c>
      <c r="D22" s="287">
        <v>0</v>
      </c>
      <c r="E22" s="103">
        <f>C22-D22</f>
        <v>615</v>
      </c>
      <c r="F22" s="20"/>
    </row>
    <row r="23" spans="1:6" ht="15">
      <c r="A23" s="291" t="s">
        <v>108</v>
      </c>
      <c r="B23" s="288" t="s">
        <v>274</v>
      </c>
      <c r="C23" s="289">
        <f>C22+C21</f>
        <v>802.5</v>
      </c>
      <c r="D23" s="289">
        <f>D21+D22</f>
        <v>623.22</v>
      </c>
      <c r="E23" s="290">
        <f>C23-D23</f>
        <v>179.27999999999997</v>
      </c>
      <c r="F23" s="20"/>
    </row>
    <row r="24" spans="1:6" ht="15">
      <c r="A24" s="283">
        <v>15</v>
      </c>
      <c r="B24" s="284" t="s">
        <v>106</v>
      </c>
      <c r="C24" s="285">
        <v>71127.28</v>
      </c>
      <c r="D24" s="285">
        <v>75783.89</v>
      </c>
      <c r="E24" s="286">
        <f>C24-D24</f>
        <v>-4656.610000000001</v>
      </c>
      <c r="F24" s="20"/>
    </row>
    <row r="25" spans="1:6" ht="15">
      <c r="A25" s="207">
        <v>16</v>
      </c>
      <c r="B25" s="203" t="s">
        <v>179</v>
      </c>
      <c r="C25" s="204">
        <v>500</v>
      </c>
      <c r="D25" s="204"/>
      <c r="E25" s="217"/>
      <c r="F25" s="20"/>
    </row>
    <row r="26" spans="1:6" ht="15.75" thickBot="1">
      <c r="A26" s="201">
        <v>17</v>
      </c>
      <c r="B26" s="203" t="s">
        <v>107</v>
      </c>
      <c r="C26" s="204">
        <v>0</v>
      </c>
      <c r="D26" s="204">
        <v>20</v>
      </c>
      <c r="E26" s="217">
        <f>C26-D26</f>
        <v>-20</v>
      </c>
      <c r="F26" s="20"/>
    </row>
    <row r="27" spans="1:6" ht="15.75" thickBot="1">
      <c r="A27" s="202" t="s">
        <v>119</v>
      </c>
      <c r="B27" s="205" t="s">
        <v>109</v>
      </c>
      <c r="C27" s="206">
        <f>SUM(C24:C26)</f>
        <v>71627.28</v>
      </c>
      <c r="D27" s="206">
        <f>SUM(D24:D26)</f>
        <v>75803.89</v>
      </c>
      <c r="E27" s="218">
        <f>C27-D27</f>
        <v>-4176.610000000001</v>
      </c>
      <c r="F27" s="20"/>
    </row>
    <row r="28" spans="1:6" ht="15">
      <c r="A28" s="17">
        <v>18</v>
      </c>
      <c r="B28" s="35" t="s">
        <v>110</v>
      </c>
      <c r="C28" s="23">
        <v>2717.98</v>
      </c>
      <c r="D28" s="23">
        <v>10317.43</v>
      </c>
      <c r="E28" s="211">
        <f>C28-D28</f>
        <v>-7599.450000000001</v>
      </c>
      <c r="F28" s="20"/>
    </row>
    <row r="29" spans="1:6" ht="15.75" thickBot="1">
      <c r="A29" s="21">
        <v>19</v>
      </c>
      <c r="B29" s="35" t="s">
        <v>111</v>
      </c>
      <c r="C29" s="23">
        <v>0</v>
      </c>
      <c r="D29" s="23" t="s">
        <v>100</v>
      </c>
      <c r="E29" s="211">
        <v>0</v>
      </c>
      <c r="F29" s="20"/>
    </row>
    <row r="30" spans="1:6" ht="15.75" thickBot="1">
      <c r="A30" s="17">
        <v>20</v>
      </c>
      <c r="B30" s="35" t="s">
        <v>112</v>
      </c>
      <c r="C30" s="23">
        <v>5838</v>
      </c>
      <c r="D30" s="23">
        <v>5280</v>
      </c>
      <c r="E30" s="211">
        <f>C30-D30</f>
        <v>558</v>
      </c>
      <c r="F30" s="20"/>
    </row>
    <row r="31" spans="1:6" ht="15">
      <c r="A31" s="17">
        <v>22</v>
      </c>
      <c r="B31" s="35" t="s">
        <v>114</v>
      </c>
      <c r="C31" s="23"/>
      <c r="D31" s="23">
        <v>4918.5</v>
      </c>
      <c r="E31" s="211">
        <f>C31-D31</f>
        <v>-4918.5</v>
      </c>
      <c r="F31" s="20"/>
    </row>
    <row r="32" spans="1:12" ht="15.75" thickBot="1">
      <c r="A32" s="21">
        <v>23</v>
      </c>
      <c r="B32" s="35" t="s">
        <v>115</v>
      </c>
      <c r="C32" s="23">
        <v>1147.24</v>
      </c>
      <c r="D32" s="23">
        <v>2465.22</v>
      </c>
      <c r="E32" s="211">
        <f>C32-D32</f>
        <v>-1317.9799999999998</v>
      </c>
      <c r="F32" s="20"/>
      <c r="L32" s="196"/>
    </row>
    <row r="33" spans="1:6" ht="15">
      <c r="A33" s="17">
        <v>24</v>
      </c>
      <c r="B33" s="35" t="s">
        <v>116</v>
      </c>
      <c r="C33" s="23">
        <v>4943.9</v>
      </c>
      <c r="D33" s="23">
        <f>615+5920.82</f>
        <v>6535.82</v>
      </c>
      <c r="E33" s="211">
        <f>C33-D33</f>
        <v>-1591.92</v>
      </c>
      <c r="F33" s="20"/>
    </row>
    <row r="34" spans="1:9" ht="16.5" thickBot="1">
      <c r="A34" s="283">
        <v>25</v>
      </c>
      <c r="B34" s="203" t="s">
        <v>134</v>
      </c>
      <c r="C34" s="204">
        <v>13022</v>
      </c>
      <c r="D34" s="204">
        <v>6640</v>
      </c>
      <c r="E34" s="217">
        <f>C34-D34</f>
        <v>6382</v>
      </c>
      <c r="F34" s="20"/>
      <c r="I34" s="197"/>
    </row>
    <row r="35" spans="1:6" ht="15">
      <c r="A35" s="200">
        <v>26</v>
      </c>
      <c r="B35" s="203" t="s">
        <v>117</v>
      </c>
      <c r="C35" s="204">
        <v>550</v>
      </c>
      <c r="D35" s="204" t="s">
        <v>100</v>
      </c>
      <c r="E35" s="217">
        <v>0</v>
      </c>
      <c r="F35" s="20"/>
    </row>
    <row r="36" spans="1:6" s="252" customFormat="1" ht="15">
      <c r="A36" s="283">
        <v>27</v>
      </c>
      <c r="B36" s="203" t="s">
        <v>180</v>
      </c>
      <c r="C36" s="204">
        <v>882.88</v>
      </c>
      <c r="D36" s="204"/>
      <c r="E36" s="217"/>
      <c r="F36" s="282"/>
    </row>
    <row r="37" spans="1:6" s="252" customFormat="1" ht="15">
      <c r="A37" s="283">
        <v>28</v>
      </c>
      <c r="B37" s="203" t="s">
        <v>102</v>
      </c>
      <c r="C37" s="204">
        <v>10423</v>
      </c>
      <c r="D37" s="204"/>
      <c r="E37" s="217"/>
      <c r="F37" s="282"/>
    </row>
    <row r="38" spans="1:9" ht="15">
      <c r="A38" s="283">
        <v>29</v>
      </c>
      <c r="B38" s="203" t="s">
        <v>103</v>
      </c>
      <c r="C38" s="204">
        <v>0</v>
      </c>
      <c r="D38" s="204" t="s">
        <v>118</v>
      </c>
      <c r="E38" s="217">
        <v>0</v>
      </c>
      <c r="F38" s="20"/>
      <c r="I38" s="198"/>
    </row>
    <row r="39" spans="1:11" ht="15">
      <c r="A39" s="292" t="s">
        <v>127</v>
      </c>
      <c r="B39" s="255" t="s">
        <v>120</v>
      </c>
      <c r="C39" s="256">
        <f>SUM(C28:C38)</f>
        <v>39525</v>
      </c>
      <c r="D39" s="257">
        <f>SUM(D28:D38)</f>
        <v>36156.97</v>
      </c>
      <c r="E39" s="258">
        <f aca="true" t="shared" si="1" ref="E39:E48">C39-D39</f>
        <v>3368.029999999999</v>
      </c>
      <c r="F39" s="20"/>
      <c r="K39" s="196"/>
    </row>
    <row r="40" spans="1:9" ht="15">
      <c r="A40" s="207">
        <v>30</v>
      </c>
      <c r="B40" s="203" t="s">
        <v>121</v>
      </c>
      <c r="C40" s="204">
        <v>10835</v>
      </c>
      <c r="D40" s="204">
        <v>10995</v>
      </c>
      <c r="E40" s="217">
        <f t="shared" si="1"/>
        <v>-160</v>
      </c>
      <c r="F40" s="20"/>
      <c r="I40" s="196"/>
    </row>
    <row r="41" spans="1:6" ht="15">
      <c r="A41" s="259" t="s">
        <v>275</v>
      </c>
      <c r="B41" s="260" t="s">
        <v>122</v>
      </c>
      <c r="C41" s="261">
        <f>SUM(C40)</f>
        <v>10835</v>
      </c>
      <c r="D41" s="262">
        <f>SUM(D40)</f>
        <v>10995</v>
      </c>
      <c r="E41" s="263">
        <f t="shared" si="1"/>
        <v>-160</v>
      </c>
      <c r="F41" s="20"/>
    </row>
    <row r="42" spans="1:12" ht="15">
      <c r="A42" s="21">
        <v>31</v>
      </c>
      <c r="B42" s="35" t="s">
        <v>123</v>
      </c>
      <c r="C42" s="23">
        <v>178</v>
      </c>
      <c r="D42" s="23">
        <v>208</v>
      </c>
      <c r="E42" s="211">
        <f t="shared" si="1"/>
        <v>-30</v>
      </c>
      <c r="F42" s="20"/>
      <c r="L42" s="196"/>
    </row>
    <row r="43" spans="1:6" ht="15">
      <c r="A43" s="21">
        <v>32</v>
      </c>
      <c r="B43" s="35" t="s">
        <v>124</v>
      </c>
      <c r="C43" s="23">
        <v>825</v>
      </c>
      <c r="D43" s="23">
        <v>1575</v>
      </c>
      <c r="E43" s="211">
        <f t="shared" si="1"/>
        <v>-750</v>
      </c>
      <c r="F43" s="20"/>
    </row>
    <row r="44" spans="1:9" ht="15">
      <c r="A44" s="21">
        <v>33</v>
      </c>
      <c r="B44" s="35" t="s">
        <v>125</v>
      </c>
      <c r="C44" s="23">
        <v>5984.9</v>
      </c>
      <c r="D44" s="23">
        <v>7855.3</v>
      </c>
      <c r="E44" s="219">
        <f t="shared" si="1"/>
        <v>-1870.4000000000005</v>
      </c>
      <c r="F44" s="20"/>
      <c r="I44" s="196"/>
    </row>
    <row r="45" spans="1:13" ht="15.75" thickBot="1">
      <c r="A45" s="21">
        <v>34</v>
      </c>
      <c r="B45" s="31" t="s">
        <v>126</v>
      </c>
      <c r="C45" s="26">
        <v>0</v>
      </c>
      <c r="D45" s="26">
        <v>20</v>
      </c>
      <c r="E45" s="214">
        <f t="shared" si="1"/>
        <v>-20</v>
      </c>
      <c r="F45" s="20"/>
      <c r="M45" s="196"/>
    </row>
    <row r="46" spans="1:6" ht="15.75" thickBot="1">
      <c r="A46" s="40" t="s">
        <v>127</v>
      </c>
      <c r="B46" s="41" t="s">
        <v>128</v>
      </c>
      <c r="C46" s="42">
        <f>SUM(C42:C45)</f>
        <v>6987.9</v>
      </c>
      <c r="D46" s="43">
        <f>SUM(D42:D45)</f>
        <v>9658.3</v>
      </c>
      <c r="E46" s="220">
        <f t="shared" si="1"/>
        <v>-2670.3999999999996</v>
      </c>
      <c r="F46" s="20"/>
    </row>
    <row r="47" spans="1:6" ht="15.75" thickBot="1">
      <c r="A47" s="36" t="s">
        <v>5</v>
      </c>
      <c r="B47" s="37" t="s">
        <v>129</v>
      </c>
      <c r="C47" s="38">
        <f>C12+C15+C20+C27+C39+C41+C46+C23</f>
        <v>334001.67000000004</v>
      </c>
      <c r="D47" s="39">
        <f>D12+D15+D20+D27+D39+D41+D46</f>
        <v>310889.91</v>
      </c>
      <c r="E47" s="221">
        <f t="shared" si="1"/>
        <v>23111.760000000068</v>
      </c>
      <c r="F47" s="20"/>
    </row>
    <row r="48" spans="1:6" ht="15">
      <c r="A48" s="17">
        <v>35</v>
      </c>
      <c r="B48" s="29" t="s">
        <v>130</v>
      </c>
      <c r="C48" s="19">
        <v>24670</v>
      </c>
      <c r="D48" s="19">
        <v>8483.5</v>
      </c>
      <c r="E48" s="222">
        <f t="shared" si="1"/>
        <v>16186.5</v>
      </c>
      <c r="F48" s="20"/>
    </row>
    <row r="49" spans="1:6" ht="15.75" thickBot="1">
      <c r="A49" s="24">
        <v>36</v>
      </c>
      <c r="B49" s="31" t="s">
        <v>131</v>
      </c>
      <c r="C49" s="26">
        <v>156.26</v>
      </c>
      <c r="D49" s="26">
        <v>0</v>
      </c>
      <c r="E49" s="223">
        <v>0</v>
      </c>
      <c r="F49" s="20"/>
    </row>
    <row r="50" spans="1:12" ht="15.75" thickBot="1">
      <c r="A50" s="40" t="s">
        <v>6</v>
      </c>
      <c r="B50" s="41" t="s">
        <v>132</v>
      </c>
      <c r="C50" s="42">
        <f>C48+C49</f>
        <v>24826.26</v>
      </c>
      <c r="D50" s="43">
        <f>D48+D49</f>
        <v>8483.5</v>
      </c>
      <c r="E50" s="220">
        <f>C50-D50</f>
        <v>16342.759999999998</v>
      </c>
      <c r="F50" s="20"/>
      <c r="L50" s="1"/>
    </row>
    <row r="51" spans="1:6" ht="15.75" thickBot="1">
      <c r="A51" s="44"/>
      <c r="B51" s="45" t="s">
        <v>133</v>
      </c>
      <c r="C51" s="46">
        <f>C47+C50</f>
        <v>358827.93000000005</v>
      </c>
      <c r="D51" s="47">
        <f>D47+D50</f>
        <v>319373.41</v>
      </c>
      <c r="E51" s="224">
        <f>C51-D51</f>
        <v>39454.52000000008</v>
      </c>
      <c r="F51" s="20"/>
    </row>
    <row r="52" ht="15">
      <c r="F52" s="48"/>
    </row>
    <row r="53" spans="4:5" ht="15">
      <c r="D53" s="1"/>
      <c r="E53" s="73"/>
    </row>
    <row r="54" ht="15">
      <c r="D54" s="34"/>
    </row>
    <row r="55" ht="15">
      <c r="C55" s="49"/>
    </row>
  </sheetData>
  <sheetProtection/>
  <mergeCells count="1">
    <mergeCell ref="B2:D2"/>
  </mergeCells>
  <printOptions/>
  <pageMargins left="0.2" right="0.4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6.14.0-2ab0d8625be255bf609c78e1181801213e51db8f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 Rexhallari</dc:creator>
  <cp:keywords/>
  <dc:description/>
  <cp:lastModifiedBy>Windows User</cp:lastModifiedBy>
  <cp:lastPrinted>2021-07-29T13:27:52Z</cp:lastPrinted>
  <dcterms:created xsi:type="dcterms:W3CDTF">2021-07-01T06:48:11Z</dcterms:created>
  <dcterms:modified xsi:type="dcterms:W3CDTF">2023-01-27T07:45:09Z</dcterms:modified>
  <cp:category/>
  <cp:version/>
  <cp:contentType/>
  <cp:contentStatus/>
</cp:coreProperties>
</file>