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tabRatio="849" activeTab="3"/>
  </bookViews>
  <sheets>
    <sheet name="Tabela 4.1Nd. buxhetore 2019" sheetId="1" r:id="rId1"/>
    <sheet name="Tabela 4.1  Nd.buxhetore 2020" sheetId="2" r:id="rId2"/>
    <sheet name="Tabela 4.1 Nd.buxhetore  2021" sheetId="3" r:id="rId3"/>
    <sheet name="Tabela 4.2 Financimi i proj kap" sheetId="4" r:id="rId4"/>
    <sheet name="THV 2019 2021" sheetId="5" r:id="rId5"/>
    <sheet name="Q 1" sheetId="6" r:id="rId6"/>
    <sheet name="Q 2" sheetId="7" r:id="rId7"/>
    <sheet name="Sheet1" sheetId="8" state="hidden" r:id="rId8"/>
  </sheets>
  <definedNames>
    <definedName name="_xlnm.Print_Area" localSheetId="7">'Sheet1'!$A$1:$K$44</definedName>
    <definedName name="_xlnm.Print_Area" localSheetId="4">'THV 2019 2021'!$A$1:$E$72</definedName>
  </definedNames>
  <calcPr fullCalcOnLoad="1"/>
</workbook>
</file>

<file path=xl/sharedStrings.xml><?xml version="1.0" encoding="utf-8"?>
<sst xmlns="http://schemas.openxmlformats.org/spreadsheetml/2006/main" count="1444" uniqueCount="540">
  <si>
    <t>Shërbimet publike, mbrojtja civile, emergjenca</t>
  </si>
  <si>
    <t>Shërbimet e shëndetësisë primare</t>
  </si>
  <si>
    <t xml:space="preserve">Planifikimi urban dhe inspeksioni </t>
  </si>
  <si>
    <t>480</t>
  </si>
  <si>
    <t>Istog</t>
  </si>
  <si>
    <t xml:space="preserve">Shëndetësia dhe mirëqenia sociale </t>
  </si>
  <si>
    <t xml:space="preserve">Arsimi dhe shkenca </t>
  </si>
  <si>
    <t xml:space="preserve">Përkrahja e rinisë </t>
  </si>
  <si>
    <t xml:space="preserve">Sporti dhe rekreacioni </t>
  </si>
  <si>
    <t xml:space="preserve">Arsimi I mesëm </t>
  </si>
  <si>
    <t>Zyra komunale për komunitete dhe kthim</t>
  </si>
  <si>
    <t>Të hyrat vetanake</t>
  </si>
  <si>
    <t>Bujqësia, Pylltaria dhe Zhvillimi rural</t>
  </si>
  <si>
    <t>Program</t>
  </si>
  <si>
    <t>Total</t>
  </si>
  <si>
    <t>Administrata</t>
  </si>
  <si>
    <t xml:space="preserve">Infrastruktura rrugore </t>
  </si>
  <si>
    <t>Zyra e Kryetarit</t>
  </si>
  <si>
    <t>Administrata dhe personeli</t>
  </si>
  <si>
    <t>Kultura, rinia dhe sportet</t>
  </si>
  <si>
    <t xml:space="preserve">Shërbimet kulturore </t>
  </si>
  <si>
    <t>Zhvillimi ekonomik</t>
  </si>
  <si>
    <t xml:space="preserve">Planifikimi I zhvillimit ekonomik </t>
  </si>
  <si>
    <t>Arsimi fillor</t>
  </si>
  <si>
    <t>Nr.</t>
  </si>
  <si>
    <t xml:space="preserve">Komuna </t>
  </si>
  <si>
    <t>Kod.i prog/nenprog.</t>
  </si>
  <si>
    <t>Nën-Program</t>
  </si>
  <si>
    <t>Kodi i projektit</t>
  </si>
  <si>
    <t>Pip Kodi</t>
  </si>
  <si>
    <t xml:space="preserve">Emri i Projektit </t>
  </si>
  <si>
    <t>Prioritetet e projekteve për vitin fiskal 2019 ng burimetn e sigurta të financimit</t>
  </si>
  <si>
    <t>Prioritetet e projekteve për vitin fiskal 2020 ng burimetn e sigurta të financimit</t>
  </si>
  <si>
    <t>Kostoja totale</t>
  </si>
  <si>
    <t>Transferet qeveritare</t>
  </si>
  <si>
    <t>Nga burimet  tjera të financimit</t>
  </si>
  <si>
    <t xml:space="preserve">TOTALE SHPENZIMET KAPITALE </t>
  </si>
  <si>
    <t>Buxhet dhe financa</t>
  </si>
  <si>
    <t>Buxhetimi</t>
  </si>
  <si>
    <t>Projekti me participim te Komunitetetit ,ministrive te linjes,Donatoret e jashtem</t>
  </si>
  <si>
    <t>Sinjalizimi horizontal dhe vertikal</t>
  </si>
  <si>
    <t>Mirëmbajtja e rrugëve lokale të rendit të -IV-</t>
  </si>
  <si>
    <t>Mirmbajtja e kamerave</t>
  </si>
  <si>
    <t>Riparimi i bus-stacioneve</t>
  </si>
  <si>
    <t>Eliminimi i mbeturinave nga hapesirat publike</t>
  </si>
  <si>
    <t>Blerja e kontejnerëve për mbeturina</t>
  </si>
  <si>
    <t>Ndërtim-pikat e grumbullimit të mbeturinave</t>
  </si>
  <si>
    <t>Blerje dhe furnizim me gypa të ujsjellësit dhe kanalizimit</t>
  </si>
  <si>
    <t>Ndërtimi  i Kanalizimit në Lubovë Faza -II-</t>
  </si>
  <si>
    <t>Ndërtimi i kanalizimit në Studenicë-Vazhdim</t>
  </si>
  <si>
    <t>Ndërtimi i kanalizimit në Dubovë e Vogël</t>
  </si>
  <si>
    <t>Ndërtimi i kanalizimit në Banjë-Baicë</t>
  </si>
  <si>
    <t>Ndërtim-kanalizimi ne Trubuhovc-Prekallë</t>
  </si>
  <si>
    <t>Ndertimi I kanalizimit në Zallq-Zabllaq</t>
  </si>
  <si>
    <t>Ndërtimi i kanalizimit në fshatin Dubravë-Kovragë</t>
  </si>
  <si>
    <t>Ndërtimi i kanalizimit në fshatin Kaliqan-Orroberë</t>
  </si>
  <si>
    <t xml:space="preserve">Kanalizimi lagja Januzaj Lubozhde </t>
  </si>
  <si>
    <t>Mirëmbajtja e varrezave</t>
  </si>
  <si>
    <t>Blerja e kamionit sulmues për Zjarrfiksa</t>
  </si>
  <si>
    <t>Ndërtimi i Shtëpive për  familjet e pa strehë</t>
  </si>
  <si>
    <t>Sanimi i gjendjes nga fatëkeqësit natyrore</t>
  </si>
  <si>
    <t xml:space="preserve">Bujqësia </t>
  </si>
  <si>
    <t>Mirembajtja e rrugeve malore</t>
  </si>
  <si>
    <t xml:space="preserve">Perkrahja e blegetoreve me makina mjelese </t>
  </si>
  <si>
    <t>Rregullimi I pronave Komunale</t>
  </si>
  <si>
    <t>Pastrimi I kanaleve per ujitje</t>
  </si>
  <si>
    <t>Betonimi I kanalit te ujitjes Prekalle-Zabllaq</t>
  </si>
  <si>
    <t>Betonimi ikanalit te ujitjes Coorrolluke-Saradran</t>
  </si>
  <si>
    <t>Kullimi I tokave bujqesore</t>
  </si>
  <si>
    <t>Betonimi I kanalit te ujitjes Stupe-Gollopola ne Vrelle</t>
  </si>
  <si>
    <t>Rregullimi I kanalit te ujitjes Osmanaj-Dreje 5000 m</t>
  </si>
  <si>
    <t>Rregullimi I lumit Shushica Kovrage-Tomoc</t>
  </si>
  <si>
    <t>Hapja e rruges malore Studenice-Lugu I Mahalles</t>
  </si>
  <si>
    <t>Rregullimi I lumit vershues Kujavqi</t>
  </si>
  <si>
    <t>Rehabilitimi I sistemit te ujitjes ana e djathte  Vrelle-Studenic</t>
  </si>
  <si>
    <t>Hapja,trasimi I rruges rurale dhe rregullimi I kanalit per ujitje-Muzhe</t>
  </si>
  <si>
    <t>Betonimi I Kanalit te ujitjes  Penda e Ozdrimit-Saradran L= 2500 m</t>
  </si>
  <si>
    <t>Ndërtimi i rrugeve ne Gurrakoc</t>
  </si>
  <si>
    <t>Ndërtimi i rrugeve ne Vrelle</t>
  </si>
  <si>
    <t xml:space="preserve">Ndërtimi i rrugëve Kashicë </t>
  </si>
  <si>
    <t>Ndërtimi i rrugës Dubovë e Madhe-D. e Vogël</t>
  </si>
  <si>
    <t>Ndërtimi i rrugës ne Lluga-Lagja Meshi</t>
  </si>
  <si>
    <t>Ndërtimi i rrugës Lagja Balaj-Lluga</t>
  </si>
  <si>
    <t>Ndërtimi i rrugës në lagjen e Sadik Rexhëve-Llukafc</t>
  </si>
  <si>
    <t>Ndërtimi i rrugës  Shalinovicë-Lagja Zeqiraj</t>
  </si>
  <si>
    <t>Ndërtimi i rrugës Muzhevinë:Trafo-Shkolla fillore</t>
  </si>
  <si>
    <t>Ndërtimi i rrugës Tomoc:R104-Varrezat e fshatit</t>
  </si>
  <si>
    <t>Ndërtimi i rrugës ne  Kovragë -Lagja Haxhijaj</t>
  </si>
  <si>
    <t>Ndërtimi i rrugëve lokale ne Kaliqan:Ukaj, Metaj</t>
  </si>
  <si>
    <t>Ndërtimi i rrugës për fshatin Llukafc i Begut-Lagja Curri</t>
  </si>
  <si>
    <t>Ndërtimi i rrugëve lokale ne Zallq</t>
  </si>
  <si>
    <t>Ndërtimi i rrugës Lagja Haskaj në Cerrcë .</t>
  </si>
  <si>
    <t>Ndërtimi i rrugës Lubozhdë-Lagja Idrizaj</t>
  </si>
  <si>
    <t>Ndertimi i rrugeve-Studenicë</t>
  </si>
  <si>
    <t>Ndërtimi i rrugës ne Dobrushë</t>
  </si>
  <si>
    <t xml:space="preserve"> Mirmbajtja e adresave  </t>
  </si>
  <si>
    <t xml:space="preserve"> Ndertimi dhe rregullimi I rrugeve dhe I trotuareve ne  Istog  </t>
  </si>
  <si>
    <t xml:space="preserve"> Skanimi I dokumenteve te vjetra  </t>
  </si>
  <si>
    <t xml:space="preserve"> Ndërtimi I  parkut ne  ish Radush </t>
  </si>
  <si>
    <t xml:space="preserve"> Rregullimi dhe shtimi I sipërfaqeve ujore(shtrati, bregore, oaza ujore etj) </t>
  </si>
  <si>
    <t xml:space="preserve"> Objekti identifikues për Istog (obelisk)-konkurs I projektimit dhe ndërtimit </t>
  </si>
  <si>
    <t xml:space="preserve"> Shpronësimet e pronave </t>
  </si>
  <si>
    <t xml:space="preserve"> Ndërtimi I segmenteve të rrugës unazore të Istogut  </t>
  </si>
  <si>
    <t xml:space="preserve"> Vazhdimi I trotuarit dhe shtigjeve të biçikletave në rrugën "Dëshmorët e KOMBIT" </t>
  </si>
  <si>
    <t> Ndertimi I Memorialit “Ibrahim Rugova” ne Istog</t>
  </si>
  <si>
    <t xml:space="preserve">Paisje tjera </t>
  </si>
  <si>
    <t>Ndërtimi I Ambulancës në Fshatin Cerkolez</t>
  </si>
  <si>
    <t>Mirëmbajtja e Ob.shëndetësore</t>
  </si>
  <si>
    <t>Paisje Mjekësore</t>
  </si>
  <si>
    <t>Anekse për dru ne dy QMF</t>
  </si>
  <si>
    <t>Blerja e Kalldos për ngrohje me Pelet në QKMF</t>
  </si>
  <si>
    <t>Shërbimet  Socile</t>
  </si>
  <si>
    <t>Shërbimet  Rezidenciale</t>
  </si>
  <si>
    <t xml:space="preserve">Autoambulancë </t>
  </si>
  <si>
    <t>Ndertimi I depos</t>
  </si>
  <si>
    <t xml:space="preserve">Botmimi i librit me poezi per nxenes te shkollave </t>
  </si>
  <si>
    <t xml:space="preserve">Festivali kombetare  Istogu kendon </t>
  </si>
  <si>
    <t xml:space="preserve">Zbulimi I talenteve te rinje </t>
  </si>
  <si>
    <t xml:space="preserve">Festivali gurra e folklorit shqiptare </t>
  </si>
  <si>
    <t xml:space="preserve">Festivali I femijeve </t>
  </si>
  <si>
    <t>Festa e ushqimeve tradicionale</t>
  </si>
  <si>
    <t xml:space="preserve">Mire se erdhet mergimtare </t>
  </si>
  <si>
    <t xml:space="preserve">Dekorimi i qytetit me drita vezulluese </t>
  </si>
  <si>
    <t xml:space="preserve">Organizimi I turnirit me moton E kujtojm Fadil Feratin </t>
  </si>
  <si>
    <t xml:space="preserve">Java e Rinise </t>
  </si>
  <si>
    <t>Lojrat popullore tradicionale - pa kufi</t>
  </si>
  <si>
    <t xml:space="preserve">Trajnime per vedisimin e rinise </t>
  </si>
  <si>
    <t>Vedijesimi I Rinise kunder HIV/AIDS</t>
  </si>
  <si>
    <t xml:space="preserve">Edukimi shendetesore parandalimi I dukurive negative </t>
  </si>
  <si>
    <t>Mirembajtja e stadiumit te futbollit ne Istog</t>
  </si>
  <si>
    <t xml:space="preserve">                  -   </t>
  </si>
  <si>
    <t xml:space="preserve">Organizimi I kursit te Notit per nxenes te shkollave </t>
  </si>
  <si>
    <t xml:space="preserve">Organizimi I kursit te skijimit per nxenes te shkollave </t>
  </si>
  <si>
    <t xml:space="preserve">Perkrahja e sportit shkollor kampionatet sportive </t>
  </si>
  <si>
    <t xml:space="preserve">Organizimi I Minimaratones </t>
  </si>
  <si>
    <t xml:space="preserve">Paisja e shkollave me rekuizita sportive </t>
  </si>
  <si>
    <t xml:space="preserve">Paisja e nxenesve te shkollave me dresa sportive </t>
  </si>
  <si>
    <t>Organizimi I kampit sportiv ne Futboll,hendboll,basketboll,volejboll,atletike.</t>
  </si>
  <si>
    <t xml:space="preserve">Rregullimi i poligonit sportiv me bare sintetik ne Uqe </t>
  </si>
  <si>
    <t>Rregullimi i poligonit sportiv me bare sintetik ne Zallq</t>
  </si>
  <si>
    <t>Regullimi i poligonit sportiv me bare sintetik ne Llukavc</t>
  </si>
  <si>
    <t xml:space="preserve">Rregullimi i poligonit sportiv me bare sintetik ne Kaliqan </t>
  </si>
  <si>
    <t xml:space="preserve">Rregullimi I poligonit sportiv ne Vrelle </t>
  </si>
  <si>
    <t xml:space="preserve">Rregullimi I poligonit sportiv me bare sintetik ne Saradran </t>
  </si>
  <si>
    <t>Ndërtimi i fushës së tenisit në Istog</t>
  </si>
  <si>
    <t>Administa</t>
  </si>
  <si>
    <t>Drejtorati I Arsimit</t>
  </si>
  <si>
    <t>Arsimi Parafillor</t>
  </si>
  <si>
    <t>Dezinfektim,dezinsektim,deratizim i  IEAP</t>
  </si>
  <si>
    <t xml:space="preserve">Asfaltimi i poligon. sportive shf."B.Curri"Muzhevina                     </t>
  </si>
  <si>
    <t>Ndertimi i  salles se sportit  Shfmu "Trepça" Banjë</t>
  </si>
  <si>
    <t>Punimi i rrethojes se oborrit shk.shfmu "F.S.Noli" Ll.Begut</t>
  </si>
  <si>
    <t>Inventarizimi per Institucionet shkollore</t>
  </si>
  <si>
    <t>Pajisja e objektit komunal me lift automatik</t>
  </si>
  <si>
    <t>Blerja e pajisjeve të teknologjisë informative</t>
  </si>
  <si>
    <t>Mirëmbajtja e objekteve të adminsitratës</t>
  </si>
  <si>
    <t>Blerja e vetures zyrtare</t>
  </si>
  <si>
    <t>Blerja e software për shërbime të administratës komunale</t>
  </si>
  <si>
    <t>Propozimet për prioritet e projekteve kapitale per vitet 2019-2021</t>
  </si>
  <si>
    <t>Tabela 4.2   Financimi vjetor i investimeve kapitale komunale për vitiet 2019-2021</t>
  </si>
  <si>
    <t>Betonimi I kanalit te ujitjes Vrelle-Prigode</t>
  </si>
  <si>
    <t>Betonimi I kanalit te ujitjes ne Tomoc</t>
  </si>
  <si>
    <t>Ndertimi I sistemit te ujesjellsit "Kodra e Dynes-Lugu I bute"</t>
  </si>
  <si>
    <t>Betonimi I Kanalit ETC-Tomoc</t>
  </si>
  <si>
    <t>Rregullimi  I kanalit te ujitjes qendra-lumi "Qaush"</t>
  </si>
  <si>
    <t>Betonimi I kanalit te ujitjes ETC-Tomoc</t>
  </si>
  <si>
    <t>Betonimi I kanalit te ujitjes ne Lubove-Vazhdim</t>
  </si>
  <si>
    <t>Hapja e rruges malore Lugu I shtarave-Stanet e Ademajve</t>
  </si>
  <si>
    <t>Mirëmbajtja e rrugëve lokale të asfaltuara Verore-Dimrore</t>
  </si>
  <si>
    <t>Ndërtimi i ndriçimit publik dhe trotuareve në Banjë</t>
  </si>
  <si>
    <t>Ndërtimi i ndriçimit publik në Gurrakoc</t>
  </si>
  <si>
    <t>Ndërtimi i ndriçimit publik në Istog-</t>
  </si>
  <si>
    <t>Ndërtimi i ndriçimit publik në Staradaran</t>
  </si>
  <si>
    <t>Kubzimi i trotuarit Gurrakoc-Zallq, vazhdim</t>
  </si>
  <si>
    <t>Kubzimi i trotuareve Bellopoj-Veriq</t>
  </si>
  <si>
    <t>Kubzimi i trotuarit Istog-Cercë-faza-III-</t>
  </si>
  <si>
    <t>Kubzimi i trotuarit Banjë-Lubovë</t>
  </si>
  <si>
    <t>Kubzimi i trotuarit-lagjia Hakaj-Shkolla</t>
  </si>
  <si>
    <t>Ndërtimi i ndriçimit publik në Rakosh-faza-II-</t>
  </si>
  <si>
    <t xml:space="preserve">Ndërtimi i deponisë në Tyçep </t>
  </si>
  <si>
    <t>Ndërtimi i Kanalizimit në Istog-laxhet e reja Faza II</t>
  </si>
  <si>
    <t>Ndërtimi i Kanalizimit në Mojstir-Syne</t>
  </si>
  <si>
    <t>Ndërtimi i Kanalizimit në Lagjet Fetahaj,Beqiraj Syrigane - vazhdim projekti</t>
  </si>
  <si>
    <t>Ndërtimi i kanalizimit në Kashicë -II-vazhdim</t>
  </si>
  <si>
    <t>Rregullimi i varrezave të Istogut-Faza -II-</t>
  </si>
  <si>
    <t xml:space="preserve">Blerja dhe montimi i sistemit të alarmimit </t>
  </si>
  <si>
    <t xml:space="preserve">Mirëmbajtja e Ndriqimit Publik  </t>
  </si>
  <si>
    <t>Ndertimi i kanalizimit në Shushicë - vazhdim</t>
  </si>
  <si>
    <t>Ndertimi i trotuarit në Uçë Hysenaj - Shkolla</t>
  </si>
  <si>
    <t>Ndertimi i kanalizimit në Uçë - vazhdim</t>
  </si>
  <si>
    <t>Ndertimi i kanalizimit në Shushicë të Ulet</t>
  </si>
  <si>
    <t>Ndertimi i kanalizimit në lagjen e spitalit dhe Qekiqve Gurrakoc</t>
  </si>
  <si>
    <t>Ndertimi  rrjetit të ndriqimit publik Stadioni - Istog i Poshtem</t>
  </si>
  <si>
    <t>Ndertimi i ndriqimit publik në Cerrcë</t>
  </si>
  <si>
    <t>Kubezimi i trotuarit Istog-Dushkajë- Dubravë (vazhdim)</t>
  </si>
  <si>
    <t>Kubezimi i trotuarit në Saradran</t>
  </si>
  <si>
    <t>Ndërtimi dhe rregullimi i rrugëve ne Rakosh</t>
  </si>
  <si>
    <t xml:space="preserve">Studimi i fizibilitetit për zonën Turistike </t>
  </si>
  <si>
    <t>Ndërtimi i rrugës  ne fshatin Saradran</t>
  </si>
  <si>
    <t>Ndërtimi i rrugëve  ne fshatin Kovrage</t>
  </si>
  <si>
    <t>Ndërtimi i rrugës "Idriz Osmanaj" ne fshatin Trubuhovc</t>
  </si>
  <si>
    <t>Ndërtimi i rrugës "Beke Tafili" ne Dobrushe</t>
  </si>
  <si>
    <t xml:space="preserve">Ndërtimi i rrugës ne Kërrminë </t>
  </si>
  <si>
    <t>Ndërtimi i rrugës ne Shushice te Ulet lagja Demiraj</t>
  </si>
  <si>
    <t xml:space="preserve">Ndërtimi i zonës Turistike Mokna </t>
  </si>
  <si>
    <t>Ndërtimi i trotuarit Vrellë-Studenicë</t>
  </si>
  <si>
    <t>Ndërtimi i rrugës ne  Istog i Poshtëm</t>
  </si>
  <si>
    <t>Ndërtimi i rrugës Fushëmirë-Hajd Nokshiqi dhe Vëllezërit Kajtazaj- Lubovë</t>
  </si>
  <si>
    <t>Ndërtimi i rrugëve "Xheme Avdylaj"&amp;"Selim Brahimi" ne Shushice</t>
  </si>
  <si>
    <t>Ndërtimi i  rrugës "Livadhet e buta" Cerrce</t>
  </si>
  <si>
    <t>Ndërtimi i rrugës "Brahim Salihu" ne Tomoc</t>
  </si>
  <si>
    <t>Ndërtimi i rrugës "Hul Huli" Istog i poshtëm</t>
  </si>
  <si>
    <t>Ndërtimi i rrugës "Ismail Bajra" Istog i Poshtëm</t>
  </si>
  <si>
    <t xml:space="preserve"> Fasadimi I ndertesave të banimit bashkepronesi  të paraluftës </t>
  </si>
  <si>
    <t>Mirembajtja e hapsirave publike në territorin e Komunës</t>
  </si>
  <si>
    <t xml:space="preserve">Revitalizimi I hapësirave publike përrreth banesave ne bashkepronesi </t>
  </si>
  <si>
    <t>Projektimit me konsulencë për rrugët dhe trotuaret në Istog</t>
  </si>
  <si>
    <t>Projektimit me konsulencë për Luna parkun e Qytetit në Istog</t>
  </si>
  <si>
    <t xml:space="preserve"> Ndërtimi I 'Luna parkut të qytetit' në Istog</t>
  </si>
  <si>
    <t>planifikimi I hapësirave publike për SUB qendrat urbane në nivel komunal dhe ndërtimi</t>
  </si>
  <si>
    <t>Konkurs me konsulencë të projektit të rr. "Ibrahim Rugova" në Istog</t>
  </si>
  <si>
    <t>Ndërtimi I 'sheshit qendror' -rr. "Ibrahim Rugova",  zgjërimi dhe shetitore, pushim, biznes komercial etj.</t>
  </si>
  <si>
    <t xml:space="preserve"> Zgjërimi dhe ndertimi I hapsirave publike në udhëkryqet e qytetit në Istog  </t>
  </si>
  <si>
    <t xml:space="preserve"> Hartimi I planeve urbane të  hollësishme </t>
  </si>
  <si>
    <t>Rregullimi I shtratit të kanalit për ujitje përbri rrugës "Hajzer Hajzeraj" dhe vazhdon përbri rrugës "Rexhë Destani" në Istog</t>
  </si>
  <si>
    <t xml:space="preserve"> Konkursi me konsulencë per sheshet dhe parqet e qytetit të Istogut  </t>
  </si>
  <si>
    <t xml:space="preserve"> Konkursi me konsulencë per parkun ne ish Radush </t>
  </si>
  <si>
    <t xml:space="preserve"> Projektimi dhe ndërtimi I parkut qendror pushues dhe rekreativ ndër Bollovanit-vazhdim I shtigjeve të BURIMIT </t>
  </si>
  <si>
    <t xml:space="preserve"> Instalimi I rekvizitave të gjimnastikës përgjatë shtigjeve të BURIMIT, parkut në Gjurakovc, dhe parkut në Banjë </t>
  </si>
  <si>
    <t xml:space="preserve"> Largim dhe demolimi I objekteve të pa përdorshme në nivel komunal</t>
  </si>
  <si>
    <t xml:space="preserve"> Ridefinimi dhe ndërtimi I trotuarit dhe shtigjeve të biçikletave në rrugën "Istog Vrellë" </t>
  </si>
  <si>
    <t>Blerja e Paisjeve Mjekësore (Mini laborator, EKG,sterilizator,analizator,Oksigjenator etj.)</t>
  </si>
  <si>
    <t xml:space="preserve">Mirmbajtja e Objekteve Shëndetësore </t>
  </si>
  <si>
    <t>Ashensor në Objektin e dytë të QKMF</t>
  </si>
  <si>
    <t>Automjet- Gjip per vizita në QMF dhe Ambulanca</t>
  </si>
  <si>
    <t>Ndërtimi I Ambulancës në Fshatin Uçë</t>
  </si>
  <si>
    <t>Auto ambulancë për sherbimin e Emergjencës</t>
  </si>
  <si>
    <t>Ndërtimi I Ambulancës në Fshatin Veriq</t>
  </si>
  <si>
    <t>Automjet per nevoja të Dializës- Kombi</t>
  </si>
  <si>
    <t xml:space="preserve">Furnizimi me libra per bibloteken e qytetit </t>
  </si>
  <si>
    <t xml:space="preserve">Renovimi I zyreve ne shtepine e Kultures dhe salles se vallezimit </t>
  </si>
  <si>
    <t xml:space="preserve">Botimi I katallogut me punime artistike </t>
  </si>
  <si>
    <t xml:space="preserve">Ndertimi I qendres Rinore ne Vrelle </t>
  </si>
  <si>
    <t>Renovimi I sallave sportive ne Istog dhe Saradran</t>
  </si>
  <si>
    <t xml:space="preserve">Ndertimi I qendres rinore ne Uqe </t>
  </si>
  <si>
    <t xml:space="preserve">Kamping Rinor - Ne bjeshket  e Istogut </t>
  </si>
  <si>
    <t xml:space="preserve">Ndertimi I tribinave dhe teshtoreve ne pjesen perendimore ne stadiumin e futbollit </t>
  </si>
  <si>
    <t xml:space="preserve">Furnizimi me karrika -uleseve ne stadiumin e futbollit pjesa lindore </t>
  </si>
  <si>
    <t xml:space="preserve">Paisja e klubeve sportive me rekuizita </t>
  </si>
  <si>
    <t xml:space="preserve">Ndertimi I fushes se tenisit ne Istog </t>
  </si>
  <si>
    <t>Blerja dhe instalimi I kuzhinës+teknikë bardhë"L.Jetes"Vrellë</t>
  </si>
  <si>
    <t>Ndertimi  i objektit te ri  kf. "G.Ynë" në Istog</t>
  </si>
  <si>
    <t>Instalimi I kamerave ne kf."G.Ynë"+"A.Jonë"+"P.Ardhmërisë"</t>
  </si>
  <si>
    <t>Pajisja me mjete e sallës së ed.fizike "G.Ynë"</t>
  </si>
  <si>
    <t>Pajisja me lodra/parku I kf."G.Ynë"+"P.Ardhmërisë"</t>
  </si>
  <si>
    <t>Renovimi I nyjeve sanitarekf."A.Jonë"+"P.Ardhmërisë"</t>
  </si>
  <si>
    <t>Pajisja me mjete e sallës së ed.fizike "Sh.Jonë"Banjë</t>
  </si>
  <si>
    <t>Pajisja e një hapsire me mjete te bibliotekës+libra"Sh.Jonë"Banjë</t>
  </si>
  <si>
    <t>Ndërtimi I depos për dru"Sh.Jonë"Banjë</t>
  </si>
  <si>
    <t>Ndërtimi I depos për dru"L.Jetës"Vrellë</t>
  </si>
  <si>
    <t>Riparimi I instalimit elektrik"L.Jetes"Vrellë</t>
  </si>
  <si>
    <t>Renovimi I nyjeve sanitare"L.Jetes"Vrellë</t>
  </si>
  <si>
    <t>Renovimi I kulmit"L.Jetes"</t>
  </si>
  <si>
    <t>Rregullimi I infrastrukturës së oborrit"G.Ynë"Istog</t>
  </si>
  <si>
    <t>Rregullimi I infrastrukturës së oborrit"A.Jonë"Gurrakoc</t>
  </si>
  <si>
    <t>Rregullimi I infrastrukturës së oborrit"P.Ardhmërisë"Rakosh</t>
  </si>
  <si>
    <t>Ndërtimi I objektit të ri shkollor"Tre Dëshmorët..."Uçë</t>
  </si>
  <si>
    <t>Ndërtimi I objektit të ri shkollor"Fan Noli"Ll.Begut</t>
  </si>
  <si>
    <t>Renovimi I obj.shk."B.Curri"Muzhevinë dhe hapja e pusit</t>
  </si>
  <si>
    <t>Renovimi I obj.shk."B.Curri"Dubravë dhe hapja e pusit</t>
  </si>
  <si>
    <t>Renovimi I kulmit"M.Camaj"Gurrakoc</t>
  </si>
  <si>
    <t>Renovimi I nyjeve sanitare obj."M.Camaj"Gurrakoc</t>
  </si>
  <si>
    <t>Renovimi I kulmit te obj.shk."H.Zajmi"Vrellë</t>
  </si>
  <si>
    <t>Renovimi I kulmit te obj.shk."I.Qemali"Saradran</t>
  </si>
  <si>
    <t>Renovimi I kulmit"A.Rrustemi"Zallq</t>
  </si>
  <si>
    <t>Ndërtimi I shkallëve emergjente ne obj."M.Camaj"Gurrakoc</t>
  </si>
  <si>
    <t xml:space="preserve">Ndërrimi I dyerëvee e dritareve  obj.shk."H.Zajmi"Vrellë </t>
  </si>
  <si>
    <t>Ndërrimi I dyrve, dritareve dhe fasadimi I shf." Mehmet Akif " SH.Ulët</t>
  </si>
  <si>
    <t>Ndërrimi I dyerëve kryesore te obj.shk."M.Akif"Sh.ulët</t>
  </si>
  <si>
    <t>Riparimi i izolimit/fasadës/ jashtme + brendëshme të shf."Mehmet Akif" në Shushicë</t>
  </si>
  <si>
    <t xml:space="preserve">Renovimi I nyjeve sanitare"Trepça"-Banjë </t>
  </si>
  <si>
    <t>Izolimi I obj.shk"M.Akif"Sh.ulët</t>
  </si>
  <si>
    <t xml:space="preserve">Asfaltimi i poligon. sportive shf."B.Curri"Dubravë                   </t>
  </si>
  <si>
    <t xml:space="preserve">Asfaltimi i poligon. sportive shf."I.Qemali"Trubuhoc                     </t>
  </si>
  <si>
    <t>Ndertimi I poligonit sportiv/ asfaltimi+rekuizita-F.S.Noli</t>
  </si>
  <si>
    <t xml:space="preserve">Instalimi i kamerave  ne Shf. " Ismail Qemali " </t>
  </si>
  <si>
    <t>Instalimi i kamerave  ne Shk.B.Curri" -I+II</t>
  </si>
  <si>
    <t>Rregullimi dhe pajisja e parkut të shk."Trepça"-Banjë me lodra fëmijësh</t>
  </si>
  <si>
    <t xml:space="preserve">Rregullimi I infrastrukturë së oborrit shk."Fan Noli"Ll.Begut </t>
  </si>
  <si>
    <t xml:space="preserve">Rregullimi I infrastrukturë së oborrit shk."M.Akif"Shushicë </t>
  </si>
  <si>
    <t xml:space="preserve">Rregullimi I infrastrukturë së oborrit shk."Trepça"Banjë </t>
  </si>
  <si>
    <t>Kubëzimi I oborrit shk.N.Mjeda"Rakosh</t>
  </si>
  <si>
    <t>Ndërtimi I rrethosë te poligonit sportiv  shf “Tre Dëshmorët" Padalishtë</t>
  </si>
  <si>
    <t>Ndërtimi i rrethosë te oborrit shkollor  shf “Tre Dëshmorët" Uçë</t>
  </si>
  <si>
    <t>Ndërrimi I dyrve, dritareve shf." I.Qemali"Saradran</t>
  </si>
  <si>
    <t>Instalimi dhe mbushja e bomboleve  në inst. Shkollore</t>
  </si>
  <si>
    <t xml:space="preserve">Vendosja e kamerave  ne 2 Shkollat" M.Kif " </t>
  </si>
  <si>
    <t>Ndërtimi I depos se druve "Trepça"Banjë</t>
  </si>
  <si>
    <t>Ndërtimi I depos se druve "M.Camaj"Gurrakoc</t>
  </si>
  <si>
    <t>Ndërtimi I depos se druve "Tre Dëshm."Uçë</t>
  </si>
  <si>
    <t xml:space="preserve">Ndërtimi I depos se druve </t>
  </si>
  <si>
    <t>Ndërtimi I depos se druve "B.Curri"Dubravë</t>
  </si>
  <si>
    <t>Pajisja e bibliotekës / inventar+ lektyra"Z.Zeka"</t>
  </si>
  <si>
    <t>Pajisja me kabinet te biologjisë"B.Curri"Cerrcë</t>
  </si>
  <si>
    <t>Pajisja me kabinet të gjuhëve t'huaja</t>
  </si>
  <si>
    <t>Pajisje me mjete teknologjike shk"Z.Zeka"</t>
  </si>
  <si>
    <t>Pajisja e kabinetit të informatikës"A.Rrustemi"Zallq</t>
  </si>
  <si>
    <t>Pajisja e kabinetit te muzikësB.Curri"Istog</t>
  </si>
  <si>
    <t>Pajisja e kabinetit të biologji,kimi,fizikë</t>
  </si>
  <si>
    <t>Pajisja e bibliotekës me lektyra"H.Zajmi"Vrellë</t>
  </si>
  <si>
    <t>Pajisja e kabinetit te muzikës"H.Zajmi"Vrellë</t>
  </si>
  <si>
    <t>Mirmbajtja e fidaneve dekorative dhe të tjera nëpër disa shkolla</t>
  </si>
  <si>
    <t>Pajisja e punëtorisë  së makinerisë me mjete përkatëse-M.Frasheri-Gurrakoc</t>
  </si>
  <si>
    <t>Pajisja e punëtorisë  automekanike me mjete përkatëse-M.Frasheri-Gurrakoc</t>
  </si>
  <si>
    <t>Pajisja e kabinetit te transportit rrugor  me mjete përkatëse-M.Frasheri-Gurrakoc</t>
  </si>
  <si>
    <t>Ndertimi I aneks-objektit në shmt "M. Frashëri"Gurrakoc</t>
  </si>
  <si>
    <t>Bletari</t>
  </si>
  <si>
    <t xml:space="preserve">Ngitja e serave </t>
  </si>
  <si>
    <t>Betonimi I kanalit te ujitjes Fusha e futbollit-Lagja Llapi,Kurtaj</t>
  </si>
  <si>
    <t>Ndertimi I pendes dhe betonimi I kanalit 3km "Kloka" ne Trubuhovc</t>
  </si>
  <si>
    <r>
      <t>3.2</t>
    </r>
    <r>
      <rPr>
        <b/>
        <sz val="12"/>
        <color indexed="8"/>
        <rFont val="Garamond"/>
        <family val="1"/>
      </rPr>
      <t xml:space="preserve"> Tendenca e të hyrave komunale dhe parashikimi afat-mesëm 2019-2021</t>
    </r>
  </si>
  <si>
    <t>Komuna e Istogut</t>
  </si>
  <si>
    <t xml:space="preserve"> Grantet dhe THVK -2018 </t>
  </si>
  <si>
    <t xml:space="preserve">Taksa certifikatat e lindjes </t>
  </si>
  <si>
    <t xml:space="preserve">Taksa certifikatat e kurorëzimit </t>
  </si>
  <si>
    <t xml:space="preserve">taksat certifikatat e vdekjes </t>
  </si>
  <si>
    <t xml:space="preserve">taksa certifikata tjera ofiqarie </t>
  </si>
  <si>
    <t>taksa për verifikim të dokumentacionit të ndryshëm</t>
  </si>
  <si>
    <t>taksa administrative për fletëkërkesë</t>
  </si>
  <si>
    <t>taksa për pjesëmarrje në tender</t>
  </si>
  <si>
    <t xml:space="preserve">               -   </t>
  </si>
  <si>
    <t xml:space="preserve">                 -   </t>
  </si>
  <si>
    <t>Shitja e mallrave</t>
  </si>
  <si>
    <t>Denimet e regjistrimit me vonese</t>
  </si>
  <si>
    <t xml:space="preserve">Regjistrimi I martesave dhe lindjeve qe ndodhin jasht R.Se Kosoves </t>
  </si>
  <si>
    <t>TOTAL DREJTORATI PER ADMINISTRATË DHE PERSONEL</t>
  </si>
  <si>
    <t xml:space="preserve">taksa komunale për leje ndërtimi </t>
  </si>
  <si>
    <t>nderrimi dhe destinimi i tokes</t>
  </si>
  <si>
    <t>taksa komunale per leje mjedisore</t>
  </si>
  <si>
    <t>shfrytëzimi i pronës publike</t>
  </si>
  <si>
    <t>Inspektimi .aktiv në teren, që bëjnë matjen e vendit</t>
  </si>
  <si>
    <t>TOTAL DREJTORIA PËR URBANIZEM KADASTER DHE MBROJTJE TË MJEDISIT</t>
  </si>
  <si>
    <t>tatimi në pronë</t>
  </si>
  <si>
    <t>Tatimi nëtokë dhe mbledhja e borxheve</t>
  </si>
  <si>
    <t xml:space="preserve">taksa administrative për fletëkërkesë </t>
  </si>
  <si>
    <t xml:space="preserve">qiraja nga objektet publike </t>
  </si>
  <si>
    <t>tax regjistrim i automjeteve</t>
  </si>
  <si>
    <t>TOTAL DREJTORIA PËR BUXHET DHE FINANCA</t>
  </si>
  <si>
    <t>licenca shitje në rrugë, kioske &amp; shërbim</t>
  </si>
  <si>
    <t>licencë shërbime  profesionale</t>
  </si>
  <si>
    <t>licencë për lojëra</t>
  </si>
  <si>
    <t>licencë për dyqane të mëdhaja</t>
  </si>
  <si>
    <t>licencë shitje me pakicë, naftë dhe derivate</t>
  </si>
  <si>
    <t>shërbime të pijeve alkoolike</t>
  </si>
  <si>
    <t xml:space="preserve">licencë objekteve hoteliere </t>
  </si>
  <si>
    <t xml:space="preserve">licenca tjera për afarizëm </t>
  </si>
  <si>
    <t>licenca aktive individuale&amp;të lira</t>
  </si>
  <si>
    <t>Ngarkesa vjetore per afarizem(borxhet e viteve 2005-2012_</t>
  </si>
  <si>
    <t>Ngarkesa vjetore per lejimin e perdorimit te pijeve alkoolike-</t>
  </si>
  <si>
    <t xml:space="preserve">Ngarkesa vjetore per zgjatjen e orarit te punes per subjekte afariste- </t>
  </si>
  <si>
    <t>TOTAL DREJTORIA PËR EKONOMI DHE ZHVILLIM</t>
  </si>
  <si>
    <t>Licenca tjera per Afarizem</t>
  </si>
  <si>
    <t>Nderrimi dhe destinimi I Tokes bujqesore</t>
  </si>
  <si>
    <t>Inspektimi Veterinar mbrenda vendit</t>
  </si>
  <si>
    <t>Taksa per dhenjen e lejeve per prerje te pyjeve private</t>
  </si>
  <si>
    <t>Qeraja per toka bujqesore ne pronesi te Komunes</t>
  </si>
  <si>
    <t>TOTAL DREJTORIA PËR BUJQËSI, HIDROEKONOMI DHE PYLLTARI</t>
  </si>
  <si>
    <t>participim nga arsimi  parafillor - qerdhet</t>
  </si>
  <si>
    <t>participim nga arsimi  fillor</t>
  </si>
  <si>
    <t>participim  nga arsimi  i mesem</t>
  </si>
  <si>
    <t>TOTAL DREJTORIA PËR ARSIM, KULTURË, RINI DHE SPORT</t>
  </si>
  <si>
    <t>Taksa administrative per flete kerkese</t>
  </si>
  <si>
    <t>Dhenja e qertifikatave per ekskumimin e kufomave</t>
  </si>
  <si>
    <t xml:space="preserve">Qertifikata qe nuk I eshte hequr zotesia,qertifikata per shlyerje dhe marrje te nenshtetsise </t>
  </si>
  <si>
    <t>participim nga shëndetësia</t>
  </si>
  <si>
    <t>TOTAL DREJTORIA PËR SHENDETËSI DHE MIRËQENIE SOCIALE</t>
  </si>
  <si>
    <t>leje tjera për afarizëm-taksi dhe autobus</t>
  </si>
  <si>
    <t>Leje per demtim te infrasteruktures</t>
  </si>
  <si>
    <t>TOTAL DREJTORIA PER SHËRBIME PUBLIKE,MBROJTJE DHE SHPETIM</t>
  </si>
  <si>
    <t>TOTAL DREJTORIA E INSPEKTORATIT</t>
  </si>
  <si>
    <t xml:space="preserve">TE HYRAT NE F.B. fondi 21 </t>
  </si>
  <si>
    <t>Gjobat e trafikut (Policia)</t>
  </si>
  <si>
    <t>Agjencioni I pyjeve te Kosoves</t>
  </si>
  <si>
    <t>Gjobat e trafikut (Gjykatat)</t>
  </si>
  <si>
    <t>DONACIONET(FONDI 67)</t>
  </si>
  <si>
    <t>DONACIONET(FONDI 41)</t>
  </si>
  <si>
    <t>TOTAL PLANIFIKIMIT I TE HV</t>
  </si>
  <si>
    <t>THVK -2019</t>
  </si>
  <si>
    <t xml:space="preserve"> THVK -2020</t>
  </si>
  <si>
    <t xml:space="preserve"> THVK -2021</t>
  </si>
  <si>
    <t>Kod.</t>
  </si>
  <si>
    <t>Komuna</t>
  </si>
  <si>
    <t>Kod.i programit/nenprogramit</t>
  </si>
  <si>
    <t>Nën-program</t>
  </si>
  <si>
    <t>Përshkrimi</t>
  </si>
  <si>
    <t>Stafi 2019</t>
  </si>
  <si>
    <t>Pagat dhe mëditjet</t>
  </si>
  <si>
    <t>Mallrat dhe shërbimet</t>
  </si>
  <si>
    <t>Shpenzimet komunale</t>
  </si>
  <si>
    <t>Subvencionet dhe transferet</t>
  </si>
  <si>
    <t>Shpenzimet kapitale</t>
  </si>
  <si>
    <t xml:space="preserve">TOTAL SHPENZIMET </t>
  </si>
  <si>
    <t xml:space="preserve">Grantet Qeveritare </t>
  </si>
  <si>
    <t>Financimi i jashtëm</t>
  </si>
  <si>
    <t>1.1.1</t>
  </si>
  <si>
    <t>1.1.2</t>
  </si>
  <si>
    <t xml:space="preserve">Auditimi I brendshëm </t>
  </si>
  <si>
    <t xml:space="preserve">Zyra e Kuvendit Komunal </t>
  </si>
  <si>
    <t>1.3.1</t>
  </si>
  <si>
    <t>1.3.2</t>
  </si>
  <si>
    <t>Burimet njerëzore</t>
  </si>
  <si>
    <t>1.3.3.</t>
  </si>
  <si>
    <t xml:space="preserve">Çështjet ligjore </t>
  </si>
  <si>
    <t>1.3.4</t>
  </si>
  <si>
    <t xml:space="preserve">Regjistrimi civil </t>
  </si>
  <si>
    <t>1.3.5</t>
  </si>
  <si>
    <t>Komunikimi</t>
  </si>
  <si>
    <t>1.3.6</t>
  </si>
  <si>
    <t xml:space="preserve">Çështjet gjinore </t>
  </si>
  <si>
    <t>1.3.7</t>
  </si>
  <si>
    <t xml:space="preserve">Integrimet Evropiane </t>
  </si>
  <si>
    <t xml:space="preserve">Inspektimet </t>
  </si>
  <si>
    <t>Prokurimi</t>
  </si>
  <si>
    <t>Buxheti dhe financat</t>
  </si>
  <si>
    <t>1.6.1</t>
  </si>
  <si>
    <t xml:space="preserve">Buxhetimi </t>
  </si>
  <si>
    <t>1.6.2</t>
  </si>
  <si>
    <t xml:space="preserve">Administrimi dhe mbledhja e tatimit në pronë </t>
  </si>
  <si>
    <t>1.7.1</t>
  </si>
  <si>
    <t>1.7.2</t>
  </si>
  <si>
    <t>Menaxhimi i mbeturinave</t>
  </si>
  <si>
    <t>1.7.3</t>
  </si>
  <si>
    <t>Menaxhimi I ujit</t>
  </si>
  <si>
    <t>1.7.4</t>
  </si>
  <si>
    <t xml:space="preserve">Ngrohja qendrore </t>
  </si>
  <si>
    <t>1.7.5</t>
  </si>
  <si>
    <t xml:space="preserve">Infrastruktura publike </t>
  </si>
  <si>
    <t>1.7.6</t>
  </si>
  <si>
    <t>Zjarrëfikësit dhe inspektimet</t>
  </si>
  <si>
    <t>1.7.7</t>
  </si>
  <si>
    <t xml:space="preserve">Menaxhimi I katastrofave natyrore </t>
  </si>
  <si>
    <t>1.9.1</t>
  </si>
  <si>
    <t>Bujqësia</t>
  </si>
  <si>
    <t>1.9.2</t>
  </si>
  <si>
    <t>Zhvillimi dhe inspektimi bujqësor</t>
  </si>
  <si>
    <t>1.9.3</t>
  </si>
  <si>
    <t xml:space="preserve">Pylltaria dhe inspeksioni </t>
  </si>
  <si>
    <t>1.10</t>
  </si>
  <si>
    <t>1.10.1</t>
  </si>
  <si>
    <t>1.10.2</t>
  </si>
  <si>
    <t xml:space="preserve">Turizmi </t>
  </si>
  <si>
    <t>1.10.3</t>
  </si>
  <si>
    <t xml:space="preserve">Licencimi </t>
  </si>
  <si>
    <t>Kadastra dhe gjeodezia</t>
  </si>
  <si>
    <t>1.11.1</t>
  </si>
  <si>
    <t xml:space="preserve">Shërbimet kadastrale </t>
  </si>
  <si>
    <t>1.11.2</t>
  </si>
  <si>
    <t xml:space="preserve">Shërbimet e gjeodezisë </t>
  </si>
  <si>
    <t>1.11.3</t>
  </si>
  <si>
    <t>Planifikimi urban dhe mjedisi</t>
  </si>
  <si>
    <t>1.14.1</t>
  </si>
  <si>
    <t>1.14.2</t>
  </si>
  <si>
    <t xml:space="preserve">Planifikimi mjedisor dhe inspeksioni </t>
  </si>
  <si>
    <t>1.15.1</t>
  </si>
  <si>
    <t xml:space="preserve">Administrata </t>
  </si>
  <si>
    <t>1.15.2</t>
  </si>
  <si>
    <t>1.15.3</t>
  </si>
  <si>
    <t>Shërbimet sociale</t>
  </si>
  <si>
    <t>1.15.4</t>
  </si>
  <si>
    <t>Shërbimet rezidenciale</t>
  </si>
  <si>
    <t xml:space="preserve">Pagesat për performancë në shërbimet shëndetësore </t>
  </si>
  <si>
    <t>1.17.1</t>
  </si>
  <si>
    <t>1.17.2</t>
  </si>
  <si>
    <t>1.17.3</t>
  </si>
  <si>
    <t>1.18.1</t>
  </si>
  <si>
    <t>1.18.2</t>
  </si>
  <si>
    <t xml:space="preserve">Arsimi parashkollor dhe qerdhet </t>
  </si>
  <si>
    <t>1.18.3</t>
  </si>
  <si>
    <t>1.18.4</t>
  </si>
  <si>
    <t>1.18.5</t>
  </si>
  <si>
    <t>Inspektoriati arsimor</t>
  </si>
  <si>
    <t>Procesi   buxhetor për vitin 2019</t>
  </si>
  <si>
    <t>Procesi   buxhetor për vitin 2020</t>
  </si>
  <si>
    <t>Procesi   buxhetor për vitin 2021</t>
  </si>
  <si>
    <t>Prioritetet e projekteve për vitin fiskal 2021 ng burimetn e sigurta të financimit</t>
  </si>
  <si>
    <t>granti I pergjithshem</t>
  </si>
  <si>
    <t>granti I Arsimit</t>
  </si>
  <si>
    <t>granti shendetsi</t>
  </si>
  <si>
    <t>rezidenciale</t>
  </si>
  <si>
    <t>huamarrja sh.</t>
  </si>
  <si>
    <t>T H V</t>
  </si>
  <si>
    <t>KAB  QARKORJA 1</t>
  </si>
  <si>
    <t xml:space="preserve">  QARKORJA 2</t>
  </si>
  <si>
    <t>NDRYSHIMI</t>
  </si>
  <si>
    <t>Hartimi i projekteve për infrastrukturë</t>
  </si>
  <si>
    <t>Mbikëqyrja e projekteve kapitale</t>
  </si>
  <si>
    <t>Ndërtimi i rrugeve ne Istog</t>
  </si>
  <si>
    <t>Ndërtimi i rrugeve ne Banje</t>
  </si>
  <si>
    <t>Ndertimi I Urës në Kerrninë</t>
  </si>
  <si>
    <t>Ndertimi I mureve mbrojtese Syrigane ,Cerrce,Mojstir ,Shushice</t>
  </si>
  <si>
    <t>Digjitalizimi I sistemit Shëndetësor</t>
  </si>
  <si>
    <t xml:space="preserve">   </t>
  </si>
  <si>
    <t>Ora letrare \\çmimi Ibrahim Rugova\\</t>
  </si>
  <si>
    <t>Asfaltimi I rruges lagja Dekaj Istog I poshtem</t>
  </si>
  <si>
    <t>Asfaltimi I rruges Rugova Cerrce</t>
  </si>
  <si>
    <t>Ndërtimi i pendës dhe kanalit të ujitjës Kloka-Trubuhoc</t>
  </si>
  <si>
    <t>Asfaltimi i rrugës "Liridona" Dubravë</t>
  </si>
  <si>
    <t>Stafi 2021</t>
  </si>
  <si>
    <t>Stafi 2020</t>
  </si>
  <si>
    <t>Rregullimi I infrastrukturës së jashtme gj."M.frasheri"Gurrakoc</t>
  </si>
  <si>
    <t>Ndertimi I aneks-objektit në shmt "H.Zeka"Istog</t>
  </si>
  <si>
    <t>Pasija me e-Kiosk ne Dobrushe</t>
  </si>
  <si>
    <t>Ndërtimi i rrugës Lagja Haskaj Vuthaj Ahmetaj në Cerrcë .</t>
  </si>
  <si>
    <t>Ndertimi i trotuarit Vrellë - Stupe Kamenice</t>
  </si>
  <si>
    <t>Pajisja e bibliotekës ne Gjimnazin"H.Zeka"</t>
  </si>
  <si>
    <t>Pastrimi I nje pjese te shtratit te lumit te Istogut</t>
  </si>
  <si>
    <t>Q2</t>
  </si>
  <si>
    <t>Q1</t>
  </si>
  <si>
    <t>SHPENZIME OPERATIVE</t>
  </si>
  <si>
    <t>SHPENZIME KAPITALE</t>
  </si>
  <si>
    <t>TOTAL 2021</t>
  </si>
  <si>
    <t>TOTAL 2020</t>
  </si>
  <si>
    <t> Reparimi i ruëgve lokale te rendi IV </t>
  </si>
  <si>
    <t> Participimi në projektet kapitale të OJQ-ve, komuniteteve dhe donatorëve të tjer </t>
  </si>
  <si>
    <t> Kanalizimi  Llukac i Begut </t>
  </si>
  <si>
    <t> Ndertimi i rruges Shalinovice Zallq  </t>
  </si>
  <si>
    <t> Zgjerimi dhe asfaltimi i rruges “Pjeter Budi” ne Kosh </t>
  </si>
  <si>
    <t> Asfaltimi rruges  ne Lubove  rr.Drenusha </t>
  </si>
  <si>
    <t> Pastrimi dhe regullimi shtratit  lumit  Kujevq deri tek lumi Istog </t>
  </si>
  <si>
    <t> Riparimi dhe zgjerimi rruges Dreje-Oprashke-Kosh </t>
  </si>
  <si>
    <t> Kanalizimi  ne   Dobrushe - faza IV  </t>
  </si>
  <si>
    <t> Kanali per ujitje ne  Dobrushe </t>
  </si>
  <si>
    <t> Asfaltimi i rruges “Llukaci i Thatë”  në Llukac të Thatë  </t>
  </si>
  <si>
    <t> Asvaltimi rruges  Srbobran-Osojane, gjatesia  5 km </t>
  </si>
  <si>
    <t> Trotoari Srbobran-Gurakoc </t>
  </si>
  <si>
    <t> Asfaltimi rruges  -Kompres </t>
  </si>
  <si>
    <t> Asfaltimi rrugeve lokale ne Cerkolez </t>
  </si>
  <si>
    <t> Asfaltimi rruges ne Veriq i rri </t>
  </si>
  <si>
    <t> Riparimi dhe zgjerimi rruges  ,,Lopcanska,,-Osojane </t>
  </si>
  <si>
    <t>Stafi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</si>
</sst>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  <numFmt numFmtId="181" formatCode="_(* #,##0.0_);_(* \(#,##0.0\);_(* &quot;-&quot;??_);_(@_)"/>
    <numFmt numFmtId="182" formatCode="#,##0.0"/>
    <numFmt numFmtId="183" formatCode="[$-409]dddd\,\ mmmm\ dd\,\ yyyy"/>
    <numFmt numFmtId="184" formatCode="[$-409]h:mm:ss\ AM/PM"/>
    <numFmt numFmtId="185" formatCode="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00_);_(* \(#,##0.000\);_(* &quot;-&quot;??_);_(@_)"/>
    <numFmt numFmtId="192" formatCode="_-* #,##0_L_e_k_-;\-* #,##0_L_e_k_-;_-* &quot;-&quot;??_L_e_k_-;_-@_-"/>
    <numFmt numFmtId="193" formatCode="_(* #,##0.0000_);_(* \(#,##0.0000\);_(* &quot;-&quot;??_);_(@_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2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Garamond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Garamond"/>
      <family val="1"/>
    </font>
    <font>
      <b/>
      <sz val="8"/>
      <color indexed="8"/>
      <name val="Garamond"/>
      <family val="1"/>
    </font>
    <font>
      <sz val="12"/>
      <color indexed="8"/>
      <name val="Garamond"/>
      <family val="1"/>
    </font>
    <font>
      <sz val="12"/>
      <color indexed="8"/>
      <name val="Calibri"/>
      <family val="2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b/>
      <sz val="14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Arial"/>
      <family val="2"/>
    </font>
    <font>
      <sz val="8"/>
      <color indexed="10"/>
      <name val="Times New Roman"/>
      <family val="1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  <font>
      <sz val="8"/>
      <color rgb="FF222222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Garamond"/>
      <family val="1"/>
    </font>
    <font>
      <b/>
      <sz val="8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Calibri"/>
      <family val="2"/>
    </font>
    <font>
      <b/>
      <sz val="14"/>
      <color rgb="FF000000"/>
      <name val="Garamond"/>
      <family val="1"/>
    </font>
    <font>
      <sz val="14"/>
      <color rgb="FF000000"/>
      <name val="Garamond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Calibri"/>
      <family val="2"/>
    </font>
    <font>
      <b/>
      <sz val="14"/>
      <color rgb="FFFF0000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Arial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" fillId="32" borderId="7" applyNumberFormat="0" applyFont="0" applyAlignment="0" applyProtection="0"/>
    <xf numFmtId="0" fontId="79" fillId="27" borderId="8" applyNumberFormat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3" fontId="3" fillId="34" borderId="10" xfId="44" applyFont="1" applyFill="1" applyBorder="1" applyAlignment="1">
      <alignment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180" fontId="4" fillId="35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8" fillId="36" borderId="10" xfId="0" applyFont="1" applyFill="1" applyBorder="1" applyAlignment="1">
      <alignment horizontal="left" vertical="center" wrapText="1"/>
    </xf>
    <xf numFmtId="180" fontId="4" fillId="36" borderId="10" xfId="44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 locked="0"/>
    </xf>
    <xf numFmtId="180" fontId="4" fillId="33" borderId="10" xfId="44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83" fillId="34" borderId="10" xfId="0" applyFont="1" applyFill="1" applyBorder="1" applyAlignment="1">
      <alignment/>
    </xf>
    <xf numFmtId="180" fontId="4" fillId="34" borderId="10" xfId="44" applyNumberFormat="1" applyFont="1" applyFill="1" applyBorder="1" applyAlignment="1" applyProtection="1">
      <alignment/>
      <protection/>
    </xf>
    <xf numFmtId="180" fontId="3" fillId="34" borderId="10" xfId="44" applyNumberFormat="1" applyFont="1" applyFill="1" applyBorder="1" applyAlignment="1" applyProtection="1">
      <alignment/>
      <protection/>
    </xf>
    <xf numFmtId="180" fontId="3" fillId="0" borderId="10" xfId="44" applyNumberFormat="1" applyFont="1" applyFill="1" applyBorder="1" applyAlignment="1" applyProtection="1">
      <alignment/>
      <protection/>
    </xf>
    <xf numFmtId="0" fontId="8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center"/>
      <protection/>
    </xf>
    <xf numFmtId="0" fontId="84" fillId="0" borderId="10" xfId="0" applyFont="1" applyBorder="1" applyAlignment="1">
      <alignment/>
    </xf>
    <xf numFmtId="49" fontId="4" fillId="36" borderId="10" xfId="0" applyNumberFormat="1" applyFont="1" applyFill="1" applyBorder="1" applyAlignment="1" applyProtection="1">
      <alignment horizontal="left"/>
      <protection/>
    </xf>
    <xf numFmtId="0" fontId="85" fillId="34" borderId="10" xfId="0" applyFont="1" applyFill="1" applyBorder="1" applyAlignment="1">
      <alignment vertical="center" wrapText="1"/>
    </xf>
    <xf numFmtId="0" fontId="86" fillId="34" borderId="10" xfId="0" applyFont="1" applyFill="1" applyBorder="1" applyAlignment="1">
      <alignment vertical="center" wrapText="1"/>
    </xf>
    <xf numFmtId="43" fontId="4" fillId="34" borderId="10" xfId="44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83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80" fontId="3" fillId="7" borderId="10" xfId="44" applyNumberFormat="1" applyFont="1" applyFill="1" applyBorder="1" applyAlignment="1" applyProtection="1">
      <alignment/>
      <protection/>
    </xf>
    <xf numFmtId="180" fontId="86" fillId="37" borderId="10" xfId="44" applyNumberFormat="1" applyFont="1" applyFill="1" applyBorder="1" applyAlignment="1" applyProtection="1">
      <alignment/>
      <protection/>
    </xf>
    <xf numFmtId="43" fontId="3" fillId="37" borderId="10" xfId="44" applyFont="1" applyFill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0" fontId="0" fillId="0" borderId="10" xfId="0" applyBorder="1" applyAlignment="1">
      <alignment/>
    </xf>
    <xf numFmtId="43" fontId="87" fillId="34" borderId="10" xfId="42" applyFont="1" applyFill="1" applyBorder="1" applyAlignment="1">
      <alignment/>
    </xf>
    <xf numFmtId="43" fontId="86" fillId="34" borderId="10" xfId="42" applyFont="1" applyFill="1" applyBorder="1" applyAlignment="1">
      <alignment/>
    </xf>
    <xf numFmtId="43" fontId="87" fillId="34" borderId="10" xfId="42" applyFont="1" applyFill="1" applyBorder="1" applyAlignment="1">
      <alignment horizontal="right"/>
    </xf>
    <xf numFmtId="0" fontId="88" fillId="0" borderId="0" xfId="0" applyFont="1" applyAlignment="1">
      <alignment/>
    </xf>
    <xf numFmtId="0" fontId="81" fillId="0" borderId="0" xfId="0" applyFont="1" applyAlignment="1">
      <alignment/>
    </xf>
    <xf numFmtId="0" fontId="89" fillId="13" borderId="12" xfId="0" applyFont="1" applyFill="1" applyBorder="1" applyAlignment="1">
      <alignment/>
    </xf>
    <xf numFmtId="0" fontId="90" fillId="13" borderId="13" xfId="0" applyFont="1" applyFill="1" applyBorder="1" applyAlignment="1">
      <alignment horizontal="center" wrapText="1"/>
    </xf>
    <xf numFmtId="0" fontId="91" fillId="13" borderId="13" xfId="0" applyFont="1" applyFill="1" applyBorder="1" applyAlignment="1">
      <alignment horizontal="center" wrapText="1"/>
    </xf>
    <xf numFmtId="0" fontId="91" fillId="38" borderId="14" xfId="0" applyFont="1" applyFill="1" applyBorder="1" applyAlignment="1">
      <alignment vertical="top" wrapText="1"/>
    </xf>
    <xf numFmtId="4" fontId="90" fillId="38" borderId="15" xfId="0" applyNumberFormat="1" applyFont="1" applyFill="1" applyBorder="1" applyAlignment="1">
      <alignment horizontal="right"/>
    </xf>
    <xf numFmtId="0" fontId="90" fillId="38" borderId="15" xfId="0" applyFont="1" applyFill="1" applyBorder="1" applyAlignment="1">
      <alignment horizontal="right"/>
    </xf>
    <xf numFmtId="0" fontId="91" fillId="7" borderId="14" xfId="0" applyFont="1" applyFill="1" applyBorder="1" applyAlignment="1">
      <alignment vertical="top" wrapText="1"/>
    </xf>
    <xf numFmtId="4" fontId="90" fillId="7" borderId="15" xfId="0" applyNumberFormat="1" applyFont="1" applyFill="1" applyBorder="1" applyAlignment="1">
      <alignment horizontal="right"/>
    </xf>
    <xf numFmtId="4" fontId="91" fillId="7" borderId="15" xfId="0" applyNumberFormat="1" applyFont="1" applyFill="1" applyBorder="1" applyAlignment="1">
      <alignment horizontal="right"/>
    </xf>
    <xf numFmtId="0" fontId="91" fillId="38" borderId="14" xfId="0" applyFont="1" applyFill="1" applyBorder="1" applyAlignment="1">
      <alignment wrapText="1"/>
    </xf>
    <xf numFmtId="0" fontId="90" fillId="38" borderId="15" xfId="0" applyFont="1" applyFill="1" applyBorder="1" applyAlignment="1">
      <alignment/>
    </xf>
    <xf numFmtId="0" fontId="91" fillId="7" borderId="14" xfId="0" applyFont="1" applyFill="1" applyBorder="1" applyAlignment="1">
      <alignment wrapText="1"/>
    </xf>
    <xf numFmtId="0" fontId="92" fillId="38" borderId="15" xfId="0" applyFont="1" applyFill="1" applyBorder="1" applyAlignment="1">
      <alignment/>
    </xf>
    <xf numFmtId="0" fontId="92" fillId="38" borderId="15" xfId="0" applyFont="1" applyFill="1" applyBorder="1" applyAlignment="1">
      <alignment horizontal="right"/>
    </xf>
    <xf numFmtId="4" fontId="92" fillId="38" borderId="15" xfId="0" applyNumberFormat="1" applyFont="1" applyFill="1" applyBorder="1" applyAlignment="1">
      <alignment horizontal="right"/>
    </xf>
    <xf numFmtId="4" fontId="90" fillId="7" borderId="15" xfId="0" applyNumberFormat="1" applyFont="1" applyFill="1" applyBorder="1" applyAlignment="1">
      <alignment/>
    </xf>
    <xf numFmtId="4" fontId="91" fillId="7" borderId="15" xfId="0" applyNumberFormat="1" applyFont="1" applyFill="1" applyBorder="1" applyAlignment="1">
      <alignment/>
    </xf>
    <xf numFmtId="0" fontId="91" fillId="39" borderId="14" xfId="0" applyFont="1" applyFill="1" applyBorder="1" applyAlignment="1">
      <alignment/>
    </xf>
    <xf numFmtId="4" fontId="91" fillId="39" borderId="15" xfId="0" applyNumberFormat="1" applyFont="1" applyFill="1" applyBorder="1" applyAlignment="1">
      <alignment horizontal="right"/>
    </xf>
    <xf numFmtId="4" fontId="90" fillId="39" borderId="15" xfId="0" applyNumberFormat="1" applyFont="1" applyFill="1" applyBorder="1" applyAlignment="1">
      <alignment horizontal="right"/>
    </xf>
    <xf numFmtId="0" fontId="91" fillId="38" borderId="14" xfId="0" applyFont="1" applyFill="1" applyBorder="1" applyAlignment="1">
      <alignment/>
    </xf>
    <xf numFmtId="0" fontId="93" fillId="25" borderId="14" xfId="0" applyFont="1" applyFill="1" applyBorder="1" applyAlignment="1">
      <alignment/>
    </xf>
    <xf numFmtId="4" fontId="94" fillId="25" borderId="15" xfId="0" applyNumberFormat="1" applyFont="1" applyFill="1" applyBorder="1" applyAlignment="1">
      <alignment horizontal="right"/>
    </xf>
    <xf numFmtId="4" fontId="93" fillId="25" borderId="15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180" fontId="4" fillId="35" borderId="10" xfId="44" applyNumberFormat="1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left"/>
    </xf>
    <xf numFmtId="0" fontId="26" fillId="4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 indent="1"/>
      <protection locked="0"/>
    </xf>
    <xf numFmtId="180" fontId="3" fillId="0" borderId="10" xfId="44" applyNumberFormat="1" applyFont="1" applyBorder="1" applyAlignment="1">
      <alignment/>
    </xf>
    <xf numFmtId="43" fontId="3" fillId="0" borderId="10" xfId="44" applyFont="1" applyBorder="1" applyAlignment="1">
      <alignment/>
    </xf>
    <xf numFmtId="0" fontId="3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180" fontId="4" fillId="36" borderId="10" xfId="44" applyNumberFormat="1" applyFont="1" applyFill="1" applyBorder="1" applyAlignment="1">
      <alignment/>
    </xf>
    <xf numFmtId="43" fontId="4" fillId="36" borderId="10" xfId="44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80" fontId="4" fillId="33" borderId="10" xfId="44" applyNumberFormat="1" applyFont="1" applyFill="1" applyBorder="1" applyAlignment="1">
      <alignment/>
    </xf>
    <xf numFmtId="43" fontId="4" fillId="33" borderId="10" xfId="44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3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3" fontId="3" fillId="33" borderId="10" xfId="44" applyFont="1" applyFill="1" applyBorder="1" applyAlignment="1">
      <alignment/>
    </xf>
    <xf numFmtId="43" fontId="0" fillId="0" borderId="0" xfId="0" applyNumberFormat="1" applyAlignment="1">
      <alignment/>
    </xf>
    <xf numFmtId="43" fontId="25" fillId="0" borderId="10" xfId="44" applyNumberFormat="1" applyFont="1" applyBorder="1" applyAlignment="1">
      <alignment/>
    </xf>
    <xf numFmtId="43" fontId="9" fillId="0" borderId="10" xfId="44" applyNumberFormat="1" applyFont="1" applyBorder="1" applyAlignment="1">
      <alignment/>
    </xf>
    <xf numFmtId="180" fontId="6" fillId="40" borderId="10" xfId="44" applyNumberFormat="1" applyFont="1" applyFill="1" applyBorder="1" applyAlignment="1">
      <alignment/>
    </xf>
    <xf numFmtId="43" fontId="6" fillId="40" borderId="10" xfId="44" applyFont="1" applyFill="1" applyBorder="1" applyAlignment="1">
      <alignment/>
    </xf>
    <xf numFmtId="43" fontId="3" fillId="3" borderId="10" xfId="44" applyFont="1" applyFill="1" applyBorder="1" applyAlignment="1">
      <alignment/>
    </xf>
    <xf numFmtId="0" fontId="95" fillId="0" borderId="0" xfId="0" applyFont="1" applyAlignment="1">
      <alignment/>
    </xf>
    <xf numFmtId="43" fontId="95" fillId="0" borderId="0" xfId="42" applyFont="1" applyAlignment="1">
      <alignment/>
    </xf>
    <xf numFmtId="43" fontId="96" fillId="3" borderId="16" xfId="42" applyFont="1" applyFill="1" applyBorder="1" applyAlignment="1">
      <alignment/>
    </xf>
    <xf numFmtId="43" fontId="96" fillId="3" borderId="13" xfId="42" applyFont="1" applyFill="1" applyBorder="1" applyAlignment="1">
      <alignment/>
    </xf>
    <xf numFmtId="0" fontId="95" fillId="0" borderId="10" xfId="0" applyFont="1" applyBorder="1" applyAlignment="1">
      <alignment/>
    </xf>
    <xf numFmtId="43" fontId="95" fillId="0" borderId="10" xfId="42" applyFont="1" applyBorder="1" applyAlignment="1">
      <alignment/>
    </xf>
    <xf numFmtId="43" fontId="6" fillId="41" borderId="10" xfId="44" applyFont="1" applyFill="1" applyBorder="1" applyAlignment="1">
      <alignment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80" fontId="4" fillId="2" borderId="10" xfId="44" applyNumberFormat="1" applyFont="1" applyFill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/>
      <protection locked="0"/>
    </xf>
    <xf numFmtId="180" fontId="6" fillId="7" borderId="10" xfId="44" applyNumberFormat="1" applyFont="1" applyFill="1" applyBorder="1" applyAlignment="1">
      <alignment/>
    </xf>
    <xf numFmtId="43" fontId="6" fillId="7" borderId="10" xfId="44" applyFont="1" applyFill="1" applyBorder="1" applyAlignment="1">
      <alignment/>
    </xf>
    <xf numFmtId="0" fontId="81" fillId="42" borderId="10" xfId="0" applyFont="1" applyFill="1" applyBorder="1" applyAlignment="1">
      <alignment/>
    </xf>
    <xf numFmtId="43" fontId="81" fillId="42" borderId="10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80" fontId="6" fillId="42" borderId="10" xfId="44" applyNumberFormat="1" applyFont="1" applyFill="1" applyBorder="1" applyAlignment="1">
      <alignment/>
    </xf>
    <xf numFmtId="43" fontId="6" fillId="42" borderId="10" xfId="44" applyFont="1" applyFill="1" applyBorder="1" applyAlignment="1">
      <alignment/>
    </xf>
    <xf numFmtId="180" fontId="4" fillId="0" borderId="10" xfId="44" applyNumberFormat="1" applyFont="1" applyFill="1" applyBorder="1" applyAlignment="1">
      <alignment horizontal="center" vertical="center" wrapText="1"/>
    </xf>
    <xf numFmtId="43" fontId="3" fillId="0" borderId="0" xfId="42" applyFont="1" applyBorder="1" applyAlignment="1" applyProtection="1">
      <alignment horizontal="left"/>
      <protection/>
    </xf>
    <xf numFmtId="43" fontId="3" fillId="0" borderId="11" xfId="42" applyFont="1" applyBorder="1" applyAlignment="1" applyProtection="1">
      <alignment horizontal="left"/>
      <protection/>
    </xf>
    <xf numFmtId="43" fontId="13" fillId="0" borderId="10" xfId="42" applyFont="1" applyBorder="1" applyAlignment="1" applyProtection="1">
      <alignment horizontal="center"/>
      <protection/>
    </xf>
    <xf numFmtId="43" fontId="3" fillId="0" borderId="11" xfId="42" applyFont="1" applyBorder="1" applyAlignment="1">
      <alignment horizontal="left"/>
    </xf>
    <xf numFmtId="43" fontId="8" fillId="36" borderId="10" xfId="42" applyFont="1" applyFill="1" applyBorder="1" applyAlignment="1">
      <alignment horizontal="left" vertical="center" wrapText="1"/>
    </xf>
    <xf numFmtId="43" fontId="4" fillId="33" borderId="10" xfId="42" applyFont="1" applyFill="1" applyBorder="1" applyAlignment="1" applyProtection="1">
      <alignment horizontal="left"/>
      <protection locked="0"/>
    </xf>
    <xf numFmtId="43" fontId="97" fillId="0" borderId="10" xfId="42" applyFont="1" applyFill="1" applyBorder="1" applyAlignment="1">
      <alignment wrapText="1"/>
    </xf>
    <xf numFmtId="43" fontId="98" fillId="34" borderId="10" xfId="42" applyFont="1" applyFill="1" applyBorder="1" applyAlignment="1">
      <alignment vertical="top" wrapText="1"/>
    </xf>
    <xf numFmtId="43" fontId="98" fillId="42" borderId="10" xfId="42" applyFont="1" applyFill="1" applyBorder="1" applyAlignment="1">
      <alignment vertical="top" wrapText="1"/>
    </xf>
    <xf numFmtId="43" fontId="98" fillId="34" borderId="10" xfId="42" applyFont="1" applyFill="1" applyBorder="1" applyAlignment="1">
      <alignment/>
    </xf>
    <xf numFmtId="43" fontId="85" fillId="34" borderId="10" xfId="42" applyFont="1" applyFill="1" applyBorder="1" applyAlignment="1">
      <alignment vertical="top" wrapText="1"/>
    </xf>
    <xf numFmtId="43" fontId="98" fillId="34" borderId="10" xfId="42" applyFont="1" applyFill="1" applyBorder="1" applyAlignment="1">
      <alignment wrapText="1"/>
    </xf>
    <xf numFmtId="43" fontId="3" fillId="0" borderId="10" xfId="42" applyFont="1" applyBorder="1" applyAlignment="1">
      <alignment horizontal="left"/>
    </xf>
    <xf numFmtId="43" fontId="86" fillId="37" borderId="10" xfId="42" applyFont="1" applyFill="1" applyBorder="1" applyAlignment="1">
      <alignment vertical="center" wrapText="1"/>
    </xf>
    <xf numFmtId="43" fontId="15" fillId="37" borderId="10" xfId="42" applyFont="1" applyFill="1" applyBorder="1" applyAlignment="1">
      <alignment vertical="center" wrapText="1"/>
    </xf>
    <xf numFmtId="43" fontId="15" fillId="37" borderId="10" xfId="42" applyFont="1" applyFill="1" applyBorder="1" applyAlignment="1">
      <alignment vertical="top" wrapText="1"/>
    </xf>
    <xf numFmtId="43" fontId="15" fillId="37" borderId="10" xfId="42" applyFont="1" applyFill="1" applyBorder="1" applyAlignment="1">
      <alignment horizontal="left" vertical="top" wrapText="1"/>
    </xf>
    <xf numFmtId="43" fontId="15" fillId="37" borderId="10" xfId="42" applyFont="1" applyFill="1" applyBorder="1" applyAlignment="1">
      <alignment wrapText="1"/>
    </xf>
    <xf numFmtId="43" fontId="3" fillId="37" borderId="10" xfId="42" applyFont="1" applyFill="1" applyBorder="1" applyAlignment="1">
      <alignment vertical="center" wrapText="1"/>
    </xf>
    <xf numFmtId="43" fontId="16" fillId="0" borderId="10" xfId="42" applyFont="1" applyBorder="1" applyAlignment="1">
      <alignment horizontal="left" vertical="center" wrapText="1"/>
    </xf>
    <xf numFmtId="43" fontId="3" fillId="0" borderId="10" xfId="42" applyFont="1" applyBorder="1" applyAlignment="1">
      <alignment/>
    </xf>
    <xf numFmtId="43" fontId="86" fillId="34" borderId="10" xfId="42" applyFont="1" applyFill="1" applyBorder="1" applyAlignment="1">
      <alignment vertical="center" wrapText="1"/>
    </xf>
    <xf numFmtId="43" fontId="85" fillId="34" borderId="10" xfId="42" applyFont="1" applyFill="1" applyBorder="1" applyAlignment="1">
      <alignment vertical="center" wrapText="1"/>
    </xf>
    <xf numFmtId="43" fontId="8" fillId="33" borderId="10" xfId="42" applyFont="1" applyFill="1" applyBorder="1" applyAlignment="1">
      <alignment horizontal="left"/>
    </xf>
    <xf numFmtId="43" fontId="4" fillId="34" borderId="10" xfId="42" applyFont="1" applyFill="1" applyBorder="1" applyAlignment="1">
      <alignment wrapText="1"/>
    </xf>
    <xf numFmtId="43" fontId="8" fillId="34" borderId="10" xfId="42" applyFont="1" applyFill="1" applyBorder="1" applyAlignment="1">
      <alignment horizontal="left" wrapText="1"/>
    </xf>
    <xf numFmtId="43" fontId="99" fillId="34" borderId="10" xfId="42" applyFont="1" applyFill="1" applyBorder="1" applyAlignment="1">
      <alignment horizontal="left" vertical="top" wrapText="1"/>
    </xf>
    <xf numFmtId="43" fontId="99" fillId="42" borderId="10" xfId="42" applyFont="1" applyFill="1" applyBorder="1" applyAlignment="1">
      <alignment horizontal="left" vertical="top" wrapText="1"/>
    </xf>
    <xf numFmtId="43" fontId="8" fillId="33" borderId="19" xfId="42" applyFont="1" applyFill="1" applyBorder="1" applyAlignment="1">
      <alignment/>
    </xf>
    <xf numFmtId="43" fontId="8" fillId="33" borderId="19" xfId="42" applyFont="1" applyFill="1" applyBorder="1" applyAlignment="1">
      <alignment horizontal="left"/>
    </xf>
    <xf numFmtId="43" fontId="84" fillId="34" borderId="10" xfId="42" applyFont="1" applyFill="1" applyBorder="1" applyAlignment="1">
      <alignment/>
    </xf>
    <xf numFmtId="43" fontId="84" fillId="0" borderId="20" xfId="42" applyFont="1" applyBorder="1" applyAlignment="1">
      <alignment/>
    </xf>
    <xf numFmtId="180" fontId="3" fillId="42" borderId="10" xfId="44" applyNumberFormat="1" applyFont="1" applyFill="1" applyBorder="1" applyAlignment="1" applyProtection="1">
      <alignment/>
      <protection/>
    </xf>
    <xf numFmtId="43" fontId="100" fillId="34" borderId="10" xfId="42" applyFont="1" applyFill="1" applyBorder="1" applyAlignment="1">
      <alignment horizontal="right"/>
    </xf>
    <xf numFmtId="43" fontId="101" fillId="42" borderId="10" xfId="44" applyFont="1" applyFill="1" applyBorder="1" applyAlignment="1">
      <alignment horizontal="right"/>
    </xf>
    <xf numFmtId="43" fontId="101" fillId="37" borderId="10" xfId="44" applyFont="1" applyFill="1" applyBorder="1" applyAlignment="1">
      <alignment horizontal="right"/>
    </xf>
    <xf numFmtId="43" fontId="8" fillId="37" borderId="10" xfId="44" applyFont="1" applyFill="1" applyBorder="1" applyAlignment="1" applyProtection="1">
      <alignment/>
      <protection/>
    </xf>
    <xf numFmtId="43" fontId="4" fillId="37" borderId="10" xfId="44" applyFont="1" applyFill="1" applyBorder="1" applyAlignment="1">
      <alignment horizontal="right"/>
    </xf>
    <xf numFmtId="43" fontId="8" fillId="37" borderId="10" xfId="44" applyFont="1" applyFill="1" applyBorder="1" applyAlignment="1">
      <alignment/>
    </xf>
    <xf numFmtId="43" fontId="4" fillId="34" borderId="10" xfId="44" applyFont="1" applyFill="1" applyBorder="1" applyAlignment="1">
      <alignment/>
    </xf>
    <xf numFmtId="0" fontId="101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3" fontId="99" fillId="41" borderId="10" xfId="42" applyFont="1" applyFill="1" applyBorder="1" applyAlignment="1">
      <alignment horizontal="left" vertical="top" wrapText="1"/>
    </xf>
    <xf numFmtId="43" fontId="4" fillId="3" borderId="10" xfId="44" applyFont="1" applyFill="1" applyBorder="1" applyAlignment="1">
      <alignment/>
    </xf>
    <xf numFmtId="43" fontId="4" fillId="0" borderId="10" xfId="44" applyFont="1" applyBorder="1" applyAlignment="1">
      <alignment/>
    </xf>
    <xf numFmtId="43" fontId="6" fillId="25" borderId="10" xfId="44" applyFont="1" applyFill="1" applyBorder="1" applyAlignment="1">
      <alignment/>
    </xf>
    <xf numFmtId="43" fontId="4" fillId="7" borderId="21" xfId="42" applyFont="1" applyFill="1" applyBorder="1" applyAlignment="1">
      <alignment/>
    </xf>
    <xf numFmtId="43" fontId="4" fillId="42" borderId="22" xfId="42" applyFont="1" applyFill="1" applyBorder="1" applyAlignment="1" applyProtection="1">
      <alignment horizontal="left"/>
      <protection/>
    </xf>
    <xf numFmtId="43" fontId="4" fillId="12" borderId="23" xfId="42" applyFont="1" applyFill="1" applyBorder="1" applyAlignment="1" applyProtection="1">
      <alignment horizontal="left"/>
      <protection/>
    </xf>
    <xf numFmtId="43" fontId="4" fillId="35" borderId="10" xfId="42" applyFont="1" applyFill="1" applyBorder="1" applyAlignment="1" applyProtection="1">
      <alignment horizontal="center" vertical="center" wrapText="1"/>
      <protection/>
    </xf>
    <xf numFmtId="43" fontId="6" fillId="7" borderId="10" xfId="42" applyFont="1" applyFill="1" applyBorder="1" applyAlignment="1">
      <alignment/>
    </xf>
    <xf numFmtId="43" fontId="4" fillId="0" borderId="10" xfId="42" applyFont="1" applyBorder="1" applyAlignment="1" applyProtection="1">
      <alignment horizontal="center"/>
      <protection/>
    </xf>
    <xf numFmtId="43" fontId="4" fillId="19" borderId="10" xfId="42" applyFont="1" applyFill="1" applyBorder="1" applyAlignment="1" applyProtection="1">
      <alignment/>
      <protection/>
    </xf>
    <xf numFmtId="43" fontId="4" fillId="36" borderId="10" xfId="42" applyFont="1" applyFill="1" applyBorder="1" applyAlignment="1" applyProtection="1">
      <alignment/>
      <protection/>
    </xf>
    <xf numFmtId="43" fontId="4" fillId="33" borderId="10" xfId="42" applyFont="1" applyFill="1" applyBorder="1" applyAlignment="1" applyProtection="1">
      <alignment/>
      <protection/>
    </xf>
    <xf numFmtId="43" fontId="4" fillId="0" borderId="10" xfId="42" applyFont="1" applyBorder="1" applyAlignment="1" applyProtection="1">
      <alignment/>
      <protection/>
    </xf>
    <xf numFmtId="43" fontId="11" fillId="7" borderId="10" xfId="42" applyFont="1" applyFill="1" applyBorder="1" applyAlignment="1" applyProtection="1">
      <alignment/>
      <protection/>
    </xf>
    <xf numFmtId="43" fontId="11" fillId="0" borderId="10" xfId="42" applyFont="1" applyFill="1" applyBorder="1" applyAlignment="1" applyProtection="1">
      <alignment/>
      <protection/>
    </xf>
    <xf numFmtId="43" fontId="3" fillId="34" borderId="10" xfId="42" applyFont="1" applyFill="1" applyBorder="1" applyAlignment="1" applyProtection="1">
      <alignment/>
      <protection/>
    </xf>
    <xf numFmtId="43" fontId="3" fillId="36" borderId="10" xfId="42" applyFont="1" applyFill="1" applyBorder="1" applyAlignment="1" applyProtection="1">
      <alignment/>
      <protection/>
    </xf>
    <xf numFmtId="43" fontId="85" fillId="34" borderId="15" xfId="42" applyFont="1" applyFill="1" applyBorder="1" applyAlignment="1">
      <alignment/>
    </xf>
    <xf numFmtId="43" fontId="4" fillId="34" borderId="10" xfId="42" applyFont="1" applyFill="1" applyBorder="1" applyAlignment="1" applyProtection="1">
      <alignment/>
      <protection/>
    </xf>
    <xf numFmtId="43" fontId="3" fillId="7" borderId="10" xfId="42" applyFont="1" applyFill="1" applyBorder="1" applyAlignment="1" applyProtection="1">
      <alignment/>
      <protection/>
    </xf>
    <xf numFmtId="43" fontId="85" fillId="34" borderId="10" xfId="42" applyFont="1" applyFill="1" applyBorder="1" applyAlignment="1">
      <alignment horizontal="right"/>
    </xf>
    <xf numFmtId="43" fontId="85" fillId="34" borderId="10" xfId="42" applyFont="1" applyFill="1" applyBorder="1" applyAlignment="1">
      <alignment/>
    </xf>
    <xf numFmtId="43" fontId="85" fillId="0" borderId="10" xfId="42" applyFont="1" applyFill="1" applyBorder="1" applyAlignment="1">
      <alignment/>
    </xf>
    <xf numFmtId="43" fontId="50" fillId="7" borderId="10" xfId="42" applyFont="1" applyFill="1" applyBorder="1" applyAlignment="1" applyProtection="1">
      <alignment/>
      <protection/>
    </xf>
    <xf numFmtId="43" fontId="50" fillId="34" borderId="10" xfId="42" applyFont="1" applyFill="1" applyBorder="1" applyAlignment="1" applyProtection="1">
      <alignment/>
      <protection/>
    </xf>
    <xf numFmtId="43" fontId="3" fillId="0" borderId="10" xfId="42" applyFont="1" applyBorder="1" applyAlignment="1" applyProtection="1">
      <alignment/>
      <protection/>
    </xf>
    <xf numFmtId="43" fontId="86" fillId="37" borderId="10" xfId="42" applyFont="1" applyFill="1" applyBorder="1" applyAlignment="1">
      <alignment horizontal="right"/>
    </xf>
    <xf numFmtId="43" fontId="3" fillId="37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43" fontId="0" fillId="0" borderId="10" xfId="42" applyFont="1" applyBorder="1" applyAlignment="1">
      <alignment/>
    </xf>
    <xf numFmtId="43" fontId="3" fillId="34" borderId="10" xfId="42" applyFont="1" applyFill="1" applyBorder="1" applyAlignment="1" applyProtection="1">
      <alignment horizontal="right"/>
      <protection/>
    </xf>
    <xf numFmtId="43" fontId="4" fillId="34" borderId="10" xfId="42" applyFont="1" applyFill="1" applyBorder="1" applyAlignment="1" applyProtection="1">
      <alignment horizontal="center"/>
      <protection/>
    </xf>
    <xf numFmtId="43" fontId="3" fillId="7" borderId="11" xfId="42" applyFont="1" applyFill="1" applyBorder="1" applyAlignment="1" applyProtection="1">
      <alignment/>
      <protection/>
    </xf>
    <xf numFmtId="43" fontId="98" fillId="34" borderId="15" xfId="42" applyFont="1" applyFill="1" applyBorder="1" applyAlignment="1">
      <alignment/>
    </xf>
    <xf numFmtId="43" fontId="98" fillId="34" borderId="24" xfId="42" applyFont="1" applyFill="1" applyBorder="1" applyAlignment="1">
      <alignment/>
    </xf>
    <xf numFmtId="43" fontId="3" fillId="0" borderId="10" xfId="42" applyFont="1" applyBorder="1" applyAlignment="1" applyProtection="1">
      <alignment horizontal="left"/>
      <protection/>
    </xf>
    <xf numFmtId="43" fontId="4" fillId="0" borderId="10" xfId="42" applyFont="1" applyFill="1" applyBorder="1" applyAlignment="1" applyProtection="1">
      <alignment/>
      <protection/>
    </xf>
    <xf numFmtId="43" fontId="4" fillId="33" borderId="19" xfId="42" applyFont="1" applyFill="1" applyBorder="1" applyAlignment="1" applyProtection="1">
      <alignment/>
      <protection/>
    </xf>
    <xf numFmtId="43" fontId="102" fillId="34" borderId="10" xfId="42" applyFont="1" applyFill="1" applyBorder="1" applyAlignment="1">
      <alignment horizontal="right"/>
    </xf>
    <xf numFmtId="43" fontId="17" fillId="34" borderId="10" xfId="42" applyFont="1" applyFill="1" applyBorder="1" applyAlignment="1" applyProtection="1">
      <alignment horizontal="left"/>
      <protection/>
    </xf>
    <xf numFmtId="43" fontId="4" fillId="33" borderId="25" xfId="42" applyFont="1" applyFill="1" applyBorder="1" applyAlignment="1" applyProtection="1">
      <alignment/>
      <protection/>
    </xf>
    <xf numFmtId="43" fontId="4" fillId="32" borderId="25" xfId="42" applyFont="1" applyFill="1" applyBorder="1" applyAlignment="1" applyProtection="1">
      <alignment/>
      <protection/>
    </xf>
    <xf numFmtId="43" fontId="17" fillId="34" borderId="10" xfId="42" applyFont="1" applyFill="1" applyBorder="1" applyAlignment="1" applyProtection="1">
      <alignment/>
      <protection/>
    </xf>
    <xf numFmtId="43" fontId="4" fillId="36" borderId="20" xfId="42" applyFont="1" applyFill="1" applyBorder="1" applyAlignment="1" applyProtection="1">
      <alignment/>
      <protection/>
    </xf>
    <xf numFmtId="43" fontId="85" fillId="0" borderId="10" xfId="42" applyFont="1" applyFill="1" applyBorder="1" applyAlignment="1">
      <alignment horizontal="right"/>
    </xf>
    <xf numFmtId="43" fontId="85" fillId="0" borderId="10" xfId="42" applyFont="1" applyBorder="1" applyAlignment="1">
      <alignment horizontal="right"/>
    </xf>
    <xf numFmtId="43" fontId="3" fillId="7" borderId="20" xfId="42" applyFont="1" applyFill="1" applyBorder="1" applyAlignment="1" applyProtection="1">
      <alignment/>
      <protection/>
    </xf>
    <xf numFmtId="43" fontId="103" fillId="0" borderId="10" xfId="42" applyFont="1" applyFill="1" applyBorder="1" applyAlignment="1">
      <alignment horizontal="right"/>
    </xf>
    <xf numFmtId="43" fontId="103" fillId="0" borderId="10" xfId="42" applyFont="1" applyBorder="1" applyAlignment="1">
      <alignment horizontal="right"/>
    </xf>
    <xf numFmtId="43" fontId="104" fillId="0" borderId="10" xfId="42" applyFont="1" applyBorder="1" applyAlignment="1">
      <alignment horizontal="right"/>
    </xf>
    <xf numFmtId="43" fontId="3" fillId="0" borderId="20" xfId="42" applyFont="1" applyBorder="1" applyAlignment="1" applyProtection="1">
      <alignment/>
      <protection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43" fontId="3" fillId="0" borderId="0" xfId="42" applyFont="1" applyBorder="1" applyAlignment="1" applyProtection="1">
      <alignment/>
      <protection/>
    </xf>
    <xf numFmtId="43" fontId="4" fillId="0" borderId="0" xfId="42" applyFont="1" applyBorder="1" applyAlignment="1" applyProtection="1">
      <alignment/>
      <protection/>
    </xf>
    <xf numFmtId="43" fontId="9" fillId="0" borderId="0" xfId="42" applyFont="1" applyBorder="1" applyAlignment="1" applyProtection="1">
      <alignment/>
      <protection/>
    </xf>
    <xf numFmtId="43" fontId="3" fillId="0" borderId="0" xfId="42" applyFont="1" applyBorder="1" applyAlignment="1" applyProtection="1">
      <alignment horizontal="left" wrapText="1"/>
      <protection/>
    </xf>
    <xf numFmtId="43" fontId="4" fillId="34" borderId="0" xfId="42" applyFont="1" applyFill="1" applyAlignment="1">
      <alignment/>
    </xf>
    <xf numFmtId="43" fontId="3" fillId="34" borderId="0" xfId="42" applyFont="1" applyFill="1" applyBorder="1" applyAlignment="1" applyProtection="1">
      <alignment horizontal="left"/>
      <protection/>
    </xf>
    <xf numFmtId="43" fontId="5" fillId="0" borderId="10" xfId="42" applyFont="1" applyBorder="1" applyAlignment="1" applyProtection="1">
      <alignment horizontal="center"/>
      <protection/>
    </xf>
    <xf numFmtId="43" fontId="12" fillId="0" borderId="17" xfId="42" applyFont="1" applyBorder="1" applyAlignment="1" applyProtection="1">
      <alignment horizontal="center"/>
      <protection/>
    </xf>
    <xf numFmtId="43" fontId="9" fillId="0" borderId="0" xfId="42" applyFont="1" applyBorder="1" applyAlignment="1" applyProtection="1">
      <alignment horizontal="center"/>
      <protection/>
    </xf>
    <xf numFmtId="43" fontId="3" fillId="0" borderId="11" xfId="42" applyFont="1" applyBorder="1" applyAlignment="1" applyProtection="1">
      <alignment horizontal="left" wrapText="1"/>
      <protection/>
    </xf>
    <xf numFmtId="43" fontId="4" fillId="0" borderId="10" xfId="42" applyFont="1" applyBorder="1" applyAlignment="1">
      <alignment horizontal="left"/>
    </xf>
    <xf numFmtId="43" fontId="4" fillId="0" borderId="17" xfId="42" applyFont="1" applyBorder="1" applyAlignment="1" applyProtection="1">
      <alignment/>
      <protection/>
    </xf>
    <xf numFmtId="43" fontId="84" fillId="0" borderId="0" xfId="42" applyFont="1" applyBorder="1" applyAlignment="1">
      <alignment/>
    </xf>
    <xf numFmtId="43" fontId="3" fillId="0" borderId="11" xfId="42" applyFont="1" applyBorder="1" applyAlignment="1">
      <alignment horizontal="left" wrapText="1"/>
    </xf>
    <xf numFmtId="43" fontId="7" fillId="40" borderId="10" xfId="42" applyFont="1" applyFill="1" applyBorder="1" applyAlignment="1" applyProtection="1">
      <alignment horizontal="left"/>
      <protection/>
    </xf>
    <xf numFmtId="43" fontId="4" fillId="40" borderId="11" xfId="42" applyFont="1" applyFill="1" applyBorder="1" applyAlignment="1" applyProtection="1">
      <alignment horizontal="left" wrapText="1"/>
      <protection/>
    </xf>
    <xf numFmtId="43" fontId="4" fillId="40" borderId="10" xfId="42" applyFont="1" applyFill="1" applyBorder="1" applyAlignment="1" applyProtection="1">
      <alignment/>
      <protection/>
    </xf>
    <xf numFmtId="43" fontId="3" fillId="36" borderId="10" xfId="42" applyFont="1" applyFill="1" applyBorder="1" applyAlignment="1" applyProtection="1">
      <alignment horizontal="left"/>
      <protection/>
    </xf>
    <xf numFmtId="43" fontId="3" fillId="33" borderId="10" xfId="42" applyFont="1" applyFill="1" applyBorder="1" applyAlignment="1" applyProtection="1">
      <alignment horizontal="left"/>
      <protection/>
    </xf>
    <xf numFmtId="43" fontId="83" fillId="0" borderId="10" xfId="42" applyFont="1" applyFill="1" applyBorder="1" applyAlignment="1">
      <alignment/>
    </xf>
    <xf numFmtId="43" fontId="105" fillId="0" borderId="10" xfId="42" applyFont="1" applyFill="1" applyBorder="1" applyAlignment="1">
      <alignment wrapText="1"/>
    </xf>
    <xf numFmtId="43" fontId="4" fillId="36" borderId="17" xfId="42" applyFont="1" applyFill="1" applyBorder="1" applyAlignment="1" applyProtection="1">
      <alignment/>
      <protection/>
    </xf>
    <xf numFmtId="43" fontId="4" fillId="33" borderId="10" xfId="42" applyFont="1" applyFill="1" applyBorder="1" applyAlignment="1">
      <alignment horizontal="right"/>
    </xf>
    <xf numFmtId="43" fontId="3" fillId="34" borderId="10" xfId="42" applyFont="1" applyFill="1" applyBorder="1" applyAlignment="1" applyProtection="1">
      <alignment horizontal="left"/>
      <protection/>
    </xf>
    <xf numFmtId="43" fontId="11" fillId="34" borderId="10" xfId="42" applyFont="1" applyFill="1" applyBorder="1" applyAlignment="1" applyProtection="1">
      <alignment/>
      <protection/>
    </xf>
    <xf numFmtId="43" fontId="83" fillId="34" borderId="10" xfId="42" applyFont="1" applyFill="1" applyBorder="1" applyAlignment="1">
      <alignment/>
    </xf>
    <xf numFmtId="43" fontId="98" fillId="0" borderId="10" xfId="42" applyFont="1" applyFill="1" applyBorder="1" applyAlignment="1">
      <alignment wrapText="1"/>
    </xf>
    <xf numFmtId="43" fontId="98" fillId="34" borderId="14" xfId="42" applyFont="1" applyFill="1" applyBorder="1" applyAlignment="1">
      <alignment horizontal="center" wrapText="1"/>
    </xf>
    <xf numFmtId="43" fontId="3" fillId="0" borderId="10" xfId="42" applyFont="1" applyFill="1" applyBorder="1" applyAlignment="1" applyProtection="1">
      <alignment/>
      <protection/>
    </xf>
    <xf numFmtId="43" fontId="14" fillId="34" borderId="10" xfId="42" applyFont="1" applyFill="1" applyBorder="1" applyAlignment="1" applyProtection="1">
      <alignment/>
      <protection/>
    </xf>
    <xf numFmtId="43" fontId="86" fillId="34" borderId="10" xfId="42" applyFont="1" applyFill="1" applyBorder="1" applyAlignment="1">
      <alignment horizontal="right"/>
    </xf>
    <xf numFmtId="43" fontId="50" fillId="34" borderId="10" xfId="42" applyFont="1" applyFill="1" applyBorder="1" applyAlignment="1" applyProtection="1">
      <alignment horizontal="center"/>
      <protection/>
    </xf>
    <xf numFmtId="43" fontId="106" fillId="34" borderId="10" xfId="42" applyFont="1" applyFill="1" applyBorder="1" applyAlignment="1">
      <alignment/>
    </xf>
    <xf numFmtId="43" fontId="86" fillId="34" borderId="0" xfId="42" applyFont="1" applyFill="1" applyAlignment="1">
      <alignment/>
    </xf>
    <xf numFmtId="43" fontId="101" fillId="34" borderId="10" xfId="42" applyFont="1" applyFill="1" applyBorder="1" applyAlignment="1">
      <alignment wrapText="1"/>
    </xf>
    <xf numFmtId="43" fontId="4" fillId="34" borderId="10" xfId="42" applyFont="1" applyFill="1" applyBorder="1" applyAlignment="1">
      <alignment horizontal="right"/>
    </xf>
    <xf numFmtId="43" fontId="11" fillId="34" borderId="10" xfId="42" applyFont="1" applyFill="1" applyBorder="1" applyAlignment="1" applyProtection="1">
      <alignment horizontal="center"/>
      <protection/>
    </xf>
    <xf numFmtId="43" fontId="4" fillId="42" borderId="10" xfId="42" applyFont="1" applyFill="1" applyBorder="1" applyAlignment="1">
      <alignment horizontal="left" wrapText="1"/>
    </xf>
    <xf numFmtId="43" fontId="23" fillId="0" borderId="10" xfId="42" applyFont="1" applyBorder="1" applyAlignment="1" applyProtection="1">
      <alignment/>
      <protection/>
    </xf>
    <xf numFmtId="43" fontId="23" fillId="0" borderId="10" xfId="42" applyFont="1" applyFill="1" applyBorder="1" applyAlignment="1" applyProtection="1">
      <alignment/>
      <protection/>
    </xf>
    <xf numFmtId="43" fontId="4" fillId="0" borderId="10" xfId="42" applyFont="1" applyBorder="1" applyAlignment="1">
      <alignment horizontal="left" wrapText="1"/>
    </xf>
    <xf numFmtId="43" fontId="8" fillId="0" borderId="10" xfId="42" applyFont="1" applyFill="1" applyBorder="1" applyAlignment="1">
      <alignment wrapText="1"/>
    </xf>
    <xf numFmtId="43" fontId="107" fillId="0" borderId="10" xfId="42" applyFont="1" applyBorder="1" applyAlignment="1" applyProtection="1">
      <alignment/>
      <protection/>
    </xf>
    <xf numFmtId="43" fontId="11" fillId="0" borderId="10" xfId="42" applyFont="1" applyBorder="1" applyAlignment="1" applyProtection="1">
      <alignment/>
      <protection/>
    </xf>
    <xf numFmtId="43" fontId="84" fillId="0" borderId="10" xfId="42" applyFont="1" applyBorder="1" applyAlignment="1">
      <alignment/>
    </xf>
    <xf numFmtId="43" fontId="3" fillId="0" borderId="10" xfId="42" applyFont="1" applyBorder="1" applyAlignment="1">
      <alignment horizontal="left" wrapText="1"/>
    </xf>
    <xf numFmtId="43" fontId="4" fillId="33" borderId="10" xfId="42" applyFont="1" applyFill="1" applyBorder="1" applyAlignment="1" applyProtection="1">
      <alignment horizontal="left" wrapText="1"/>
      <protection locked="0"/>
    </xf>
    <xf numFmtId="43" fontId="86" fillId="37" borderId="10" xfId="42" applyFont="1" applyFill="1" applyBorder="1" applyAlignment="1" applyProtection="1">
      <alignment/>
      <protection/>
    </xf>
    <xf numFmtId="43" fontId="86" fillId="37" borderId="10" xfId="42" applyFont="1" applyFill="1" applyBorder="1" applyAlignment="1" applyProtection="1">
      <alignment horizontal="right"/>
      <protection/>
    </xf>
    <xf numFmtId="43" fontId="86" fillId="37" borderId="10" xfId="42" applyFont="1" applyFill="1" applyBorder="1" applyAlignment="1" applyProtection="1">
      <alignment horizontal="left"/>
      <protection/>
    </xf>
    <xf numFmtId="43" fontId="3" fillId="0" borderId="10" xfId="42" applyFont="1" applyBorder="1" applyAlignment="1">
      <alignment wrapText="1"/>
    </xf>
    <xf numFmtId="43" fontId="4" fillId="37" borderId="10" xfId="42" applyFont="1" applyFill="1" applyBorder="1" applyAlignment="1" applyProtection="1">
      <alignment horizontal="right"/>
      <protection/>
    </xf>
    <xf numFmtId="43" fontId="3" fillId="37" borderId="10" xfId="42" applyFont="1" applyFill="1" applyBorder="1" applyAlignment="1" applyProtection="1">
      <alignment horizontal="center"/>
      <protection/>
    </xf>
    <xf numFmtId="43" fontId="3" fillId="0" borderId="10" xfId="42" applyFont="1" applyFill="1" applyBorder="1" applyAlignment="1" applyProtection="1">
      <alignment horizontal="right"/>
      <protection/>
    </xf>
    <xf numFmtId="43" fontId="4" fillId="0" borderId="10" xfId="42" applyFont="1" applyFill="1" applyBorder="1" applyAlignment="1" applyProtection="1">
      <alignment horizontal="center"/>
      <protection/>
    </xf>
    <xf numFmtId="43" fontId="86" fillId="0" borderId="10" xfId="42" applyFont="1" applyFill="1" applyBorder="1" applyAlignment="1" applyProtection="1">
      <alignment horizontal="right"/>
      <protection/>
    </xf>
    <xf numFmtId="43" fontId="20" fillId="37" borderId="10" xfId="42" applyFont="1" applyFill="1" applyBorder="1" applyAlignment="1" applyProtection="1">
      <alignment horizontal="right"/>
      <protection/>
    </xf>
    <xf numFmtId="43" fontId="101" fillId="0" borderId="10" xfId="42" applyFont="1" applyFill="1" applyBorder="1" applyAlignment="1" applyProtection="1">
      <alignment horizontal="right"/>
      <protection/>
    </xf>
    <xf numFmtId="43" fontId="0" fillId="0" borderId="10" xfId="42" applyFont="1" applyBorder="1" applyAlignment="1">
      <alignment horizontal="right"/>
    </xf>
    <xf numFmtId="43" fontId="0" fillId="0" borderId="10" xfId="42" applyFont="1" applyBorder="1" applyAlignment="1">
      <alignment horizontal="right"/>
    </xf>
    <xf numFmtId="43" fontId="19" fillId="0" borderId="10" xfId="42" applyFont="1" applyBorder="1" applyAlignment="1">
      <alignment horizontal="right"/>
    </xf>
    <xf numFmtId="43" fontId="83" fillId="0" borderId="10" xfId="42" applyFont="1" applyBorder="1" applyAlignment="1">
      <alignment/>
    </xf>
    <xf numFmtId="43" fontId="85" fillId="6" borderId="10" xfId="42" applyFont="1" applyFill="1" applyBorder="1" applyAlignment="1">
      <alignment horizontal="right"/>
    </xf>
    <xf numFmtId="43" fontId="3" fillId="6" borderId="10" xfId="42" applyFont="1" applyFill="1" applyBorder="1" applyAlignment="1" applyProtection="1">
      <alignment horizontal="left"/>
      <protection/>
    </xf>
    <xf numFmtId="43" fontId="4" fillId="6" borderId="10" xfId="42" applyFont="1" applyFill="1" applyBorder="1" applyAlignment="1" applyProtection="1">
      <alignment horizontal="center"/>
      <protection/>
    </xf>
    <xf numFmtId="43" fontId="84" fillId="34" borderId="17" xfId="42" applyFont="1" applyFill="1" applyBorder="1" applyAlignment="1">
      <alignment/>
    </xf>
    <xf numFmtId="43" fontId="101" fillId="34" borderId="10" xfId="42" applyFont="1" applyFill="1" applyBorder="1" applyAlignment="1">
      <alignment vertical="top" wrapText="1"/>
    </xf>
    <xf numFmtId="43" fontId="4" fillId="34" borderId="10" xfId="42" applyFont="1" applyFill="1" applyBorder="1" applyAlignment="1">
      <alignment horizontal="left" wrapText="1"/>
    </xf>
    <xf numFmtId="43" fontId="98" fillId="34" borderId="14" xfId="42" applyFont="1" applyFill="1" applyBorder="1" applyAlignment="1">
      <alignment/>
    </xf>
    <xf numFmtId="43" fontId="4" fillId="34" borderId="0" xfId="42" applyFont="1" applyFill="1" applyAlignment="1" applyProtection="1">
      <alignment horizontal="left" wrapText="1"/>
      <protection/>
    </xf>
    <xf numFmtId="43" fontId="3" fillId="0" borderId="10" xfId="42" applyFont="1" applyFill="1" applyBorder="1" applyAlignment="1" applyProtection="1">
      <alignment horizontal="left"/>
      <protection/>
    </xf>
    <xf numFmtId="43" fontId="8" fillId="0" borderId="10" xfId="42" applyFont="1" applyFill="1" applyBorder="1" applyAlignment="1">
      <alignment horizontal="left"/>
    </xf>
    <xf numFmtId="43" fontId="15" fillId="0" borderId="10" xfId="42" applyFont="1" applyFill="1" applyBorder="1" applyAlignment="1">
      <alignment horizontal="left" wrapText="1"/>
    </xf>
    <xf numFmtId="43" fontId="3" fillId="33" borderId="19" xfId="42" applyFont="1" applyFill="1" applyBorder="1" applyAlignment="1" applyProtection="1">
      <alignment horizontal="left"/>
      <protection/>
    </xf>
    <xf numFmtId="43" fontId="4" fillId="33" borderId="19" xfId="42" applyFont="1" applyFill="1" applyBorder="1" applyAlignment="1">
      <alignment horizontal="right"/>
    </xf>
    <xf numFmtId="43" fontId="108" fillId="34" borderId="10" xfId="42" applyFont="1" applyFill="1" applyBorder="1" applyAlignment="1">
      <alignment/>
    </xf>
    <xf numFmtId="43" fontId="109" fillId="34" borderId="10" xfId="42" applyFont="1" applyFill="1" applyBorder="1" applyAlignment="1">
      <alignment horizontal="right"/>
    </xf>
    <xf numFmtId="43" fontId="110" fillId="34" borderId="10" xfId="42" applyFont="1" applyFill="1" applyBorder="1" applyAlignment="1" applyProtection="1">
      <alignment/>
      <protection/>
    </xf>
    <xf numFmtId="43" fontId="110" fillId="34" borderId="10" xfId="42" applyFont="1" applyFill="1" applyBorder="1" applyAlignment="1">
      <alignment/>
    </xf>
    <xf numFmtId="43" fontId="3" fillId="33" borderId="25" xfId="42" applyFont="1" applyFill="1" applyBorder="1" applyAlignment="1" applyProtection="1">
      <alignment horizontal="left"/>
      <protection/>
    </xf>
    <xf numFmtId="43" fontId="3" fillId="34" borderId="10" xfId="42" applyFont="1" applyFill="1" applyBorder="1" applyAlignment="1" applyProtection="1">
      <alignment horizontal="left"/>
      <protection locked="0"/>
    </xf>
    <xf numFmtId="43" fontId="21" fillId="34" borderId="11" xfId="42" applyFont="1" applyFill="1" applyBorder="1" applyAlignment="1">
      <alignment wrapText="1"/>
    </xf>
    <xf numFmtId="43" fontId="3" fillId="36" borderId="20" xfId="42" applyFont="1" applyFill="1" applyBorder="1" applyAlignment="1" applyProtection="1">
      <alignment horizontal="left"/>
      <protection/>
    </xf>
    <xf numFmtId="43" fontId="4" fillId="36" borderId="26" xfId="42" applyFont="1" applyFill="1" applyBorder="1" applyAlignment="1" applyProtection="1">
      <alignment/>
      <protection/>
    </xf>
    <xf numFmtId="43" fontId="8" fillId="36" borderId="10" xfId="42" applyFont="1" applyFill="1" applyBorder="1" applyAlignment="1">
      <alignment horizontal="right" vertical="center" wrapText="1"/>
    </xf>
    <xf numFmtId="43" fontId="3" fillId="36" borderId="19" xfId="42" applyFont="1" applyFill="1" applyBorder="1" applyAlignment="1" applyProtection="1">
      <alignment horizontal="left"/>
      <protection/>
    </xf>
    <xf numFmtId="43" fontId="3" fillId="42" borderId="19" xfId="42" applyFont="1" applyFill="1" applyBorder="1" applyAlignment="1" applyProtection="1">
      <alignment horizontal="left"/>
      <protection/>
    </xf>
    <xf numFmtId="43" fontId="8" fillId="33" borderId="19" xfId="42" applyFont="1" applyFill="1" applyBorder="1" applyAlignment="1">
      <alignment wrapText="1"/>
    </xf>
    <xf numFmtId="43" fontId="4" fillId="42" borderId="19" xfId="42" applyFont="1" applyFill="1" applyBorder="1" applyAlignment="1" applyProtection="1">
      <alignment/>
      <protection/>
    </xf>
    <xf numFmtId="43" fontId="85" fillId="38" borderId="10" xfId="42" applyFont="1" applyFill="1" applyBorder="1" applyAlignment="1">
      <alignment horizontal="right"/>
    </xf>
    <xf numFmtId="43" fontId="22" fillId="0" borderId="10" xfId="42" applyFont="1" applyBorder="1" applyAlignment="1">
      <alignment horizontal="right"/>
    </xf>
    <xf numFmtId="43" fontId="3" fillId="34" borderId="20" xfId="42" applyFont="1" applyFill="1" applyBorder="1" applyAlignment="1" applyProtection="1">
      <alignment horizontal="left"/>
      <protection/>
    </xf>
    <xf numFmtId="43" fontId="3" fillId="0" borderId="20" xfId="42" applyFont="1" applyBorder="1" applyAlignment="1" applyProtection="1">
      <alignment horizontal="left"/>
      <protection/>
    </xf>
    <xf numFmtId="43" fontId="4" fillId="0" borderId="20" xfId="42" applyFont="1" applyBorder="1" applyAlignment="1">
      <alignment horizontal="left"/>
    </xf>
    <xf numFmtId="43" fontId="4" fillId="0" borderId="20" xfId="42" applyFont="1" applyBorder="1" applyAlignment="1" applyProtection="1">
      <alignment/>
      <protection/>
    </xf>
    <xf numFmtId="43" fontId="4" fillId="34" borderId="20" xfId="42" applyFont="1" applyFill="1" applyBorder="1" applyAlignment="1" applyProtection="1">
      <alignment/>
      <protection/>
    </xf>
    <xf numFmtId="43" fontId="111" fillId="0" borderId="10" xfId="42" applyFont="1" applyBorder="1" applyAlignment="1">
      <alignment horizontal="right"/>
    </xf>
    <xf numFmtId="43" fontId="112" fillId="0" borderId="10" xfId="42" applyFont="1" applyBorder="1" applyAlignment="1">
      <alignment horizontal="right"/>
    </xf>
    <xf numFmtId="43" fontId="8" fillId="34" borderId="10" xfId="42" applyFont="1" applyFill="1" applyBorder="1" applyAlignment="1">
      <alignment horizontal="left" vertical="center" wrapText="1"/>
    </xf>
    <xf numFmtId="43" fontId="8" fillId="33" borderId="19" xfId="42" applyFont="1" applyFill="1" applyBorder="1" applyAlignment="1">
      <alignment horizontal="left" wrapText="1"/>
    </xf>
    <xf numFmtId="43" fontId="86" fillId="34" borderId="10" xfId="42" applyFont="1" applyFill="1" applyBorder="1" applyAlignment="1">
      <alignment vertical="top" wrapText="1"/>
    </xf>
    <xf numFmtId="43" fontId="84" fillId="34" borderId="10" xfId="42" applyFont="1" applyFill="1" applyBorder="1" applyAlignment="1">
      <alignment wrapText="1"/>
    </xf>
    <xf numFmtId="43" fontId="98" fillId="38" borderId="27" xfId="42" applyFont="1" applyFill="1" applyBorder="1" applyAlignment="1">
      <alignment vertical="top" wrapText="1"/>
    </xf>
    <xf numFmtId="43" fontId="84" fillId="0" borderId="20" xfId="42" applyFont="1" applyBorder="1" applyAlignment="1">
      <alignment wrapText="1"/>
    </xf>
    <xf numFmtId="43" fontId="8" fillId="33" borderId="10" xfId="42" applyFont="1" applyFill="1" applyBorder="1" applyAlignment="1">
      <alignment horizontal="left" wrapText="1"/>
    </xf>
    <xf numFmtId="43" fontId="8" fillId="34" borderId="17" xfId="42" applyFont="1" applyFill="1" applyBorder="1" applyAlignment="1">
      <alignment horizontal="left"/>
    </xf>
    <xf numFmtId="43" fontId="15" fillId="34" borderId="10" xfId="42" applyFont="1" applyFill="1" applyBorder="1" applyAlignment="1">
      <alignment horizontal="left"/>
    </xf>
    <xf numFmtId="43" fontId="98" fillId="0" borderId="10" xfId="42" applyFont="1" applyFill="1" applyBorder="1" applyAlignment="1">
      <alignment horizontal="right"/>
    </xf>
    <xf numFmtId="43" fontId="3" fillId="34" borderId="17" xfId="42" applyFont="1" applyFill="1" applyBorder="1" applyAlignment="1" applyProtection="1">
      <alignment/>
      <protection/>
    </xf>
    <xf numFmtId="43" fontId="3" fillId="0" borderId="19" xfId="42" applyFont="1" applyBorder="1" applyAlignment="1" applyProtection="1">
      <alignment horizontal="left"/>
      <protection/>
    </xf>
    <xf numFmtId="43" fontId="3" fillId="34" borderId="19" xfId="42" applyFont="1" applyFill="1" applyBorder="1" applyAlignment="1" applyProtection="1">
      <alignment horizontal="left"/>
      <protection/>
    </xf>
    <xf numFmtId="43" fontId="3" fillId="34" borderId="19" xfId="42" applyFont="1" applyFill="1" applyBorder="1" applyAlignment="1" applyProtection="1">
      <alignment/>
      <protection/>
    </xf>
    <xf numFmtId="43" fontId="3" fillId="34" borderId="28" xfId="42" applyFont="1" applyFill="1" applyBorder="1" applyAlignment="1" applyProtection="1">
      <alignment/>
      <protection/>
    </xf>
    <xf numFmtId="43" fontId="13" fillId="0" borderId="10" xfId="42" applyFont="1" applyFill="1" applyBorder="1" applyAlignment="1" applyProtection="1">
      <alignment horizontal="center"/>
      <protection/>
    </xf>
    <xf numFmtId="43" fontId="13" fillId="0" borderId="17" xfId="42" applyFont="1" applyFill="1" applyBorder="1" applyAlignment="1" applyProtection="1">
      <alignment horizontal="center"/>
      <protection/>
    </xf>
    <xf numFmtId="43" fontId="18" fillId="34" borderId="10" xfId="42" applyFont="1" applyFill="1" applyBorder="1" applyAlignment="1" applyProtection="1">
      <alignment horizontal="center"/>
      <protection/>
    </xf>
    <xf numFmtId="43" fontId="3" fillId="34" borderId="10" xfId="42" applyFont="1" applyFill="1" applyBorder="1" applyAlignment="1" applyProtection="1">
      <alignment horizontal="center"/>
      <protection/>
    </xf>
    <xf numFmtId="43" fontId="3" fillId="7" borderId="10" xfId="42" applyFont="1" applyFill="1" applyBorder="1" applyAlignment="1" applyProtection="1">
      <alignment horizontal="center"/>
      <protection/>
    </xf>
    <xf numFmtId="43" fontId="86" fillId="0" borderId="0" xfId="42" applyFont="1" applyAlignment="1">
      <alignment wrapText="1"/>
    </xf>
    <xf numFmtId="1" fontId="3" fillId="0" borderId="0" xfId="42" applyNumberFormat="1" applyFont="1" applyBorder="1" applyAlignment="1" applyProtection="1">
      <alignment/>
      <protection/>
    </xf>
    <xf numFmtId="1" fontId="5" fillId="0" borderId="10" xfId="42" applyNumberFormat="1" applyFont="1" applyBorder="1" applyAlignment="1" applyProtection="1">
      <alignment horizontal="center"/>
      <protection/>
    </xf>
    <xf numFmtId="1" fontId="4" fillId="0" borderId="10" xfId="42" applyNumberFormat="1" applyFont="1" applyBorder="1" applyAlignment="1">
      <alignment horizontal="left"/>
    </xf>
    <xf numFmtId="1" fontId="4" fillId="36" borderId="10" xfId="42" applyNumberFormat="1" applyFont="1" applyFill="1" applyBorder="1" applyAlignment="1" applyProtection="1">
      <alignment horizontal="left"/>
      <protection/>
    </xf>
    <xf numFmtId="1" fontId="4" fillId="33" borderId="10" xfId="42" applyNumberFormat="1" applyFont="1" applyFill="1" applyBorder="1" applyAlignment="1">
      <alignment/>
    </xf>
    <xf numFmtId="1" fontId="4" fillId="0" borderId="10" xfId="42" applyNumberFormat="1" applyFont="1" applyBorder="1" applyAlignment="1">
      <alignment horizontal="right"/>
    </xf>
    <xf numFmtId="1" fontId="4" fillId="33" borderId="10" xfId="42" applyNumberFormat="1" applyFont="1" applyFill="1" applyBorder="1" applyAlignment="1">
      <alignment horizontal="right"/>
    </xf>
    <xf numFmtId="1" fontId="3" fillId="34" borderId="10" xfId="42" applyNumberFormat="1" applyFont="1" applyFill="1" applyBorder="1" applyAlignment="1" applyProtection="1">
      <alignment horizontal="left"/>
      <protection/>
    </xf>
    <xf numFmtId="1" fontId="3" fillId="36" borderId="10" xfId="42" applyNumberFormat="1" applyFont="1" applyFill="1" applyBorder="1" applyAlignment="1" applyProtection="1">
      <alignment horizontal="left"/>
      <protection/>
    </xf>
    <xf numFmtId="1" fontId="3" fillId="0" borderId="10" xfId="42" applyNumberFormat="1" applyFont="1" applyBorder="1" applyAlignment="1" applyProtection="1">
      <alignment horizontal="left"/>
      <protection/>
    </xf>
    <xf numFmtId="1" fontId="3" fillId="34" borderId="10" xfId="42" applyNumberFormat="1" applyFont="1" applyFill="1" applyBorder="1" applyAlignment="1">
      <alignment horizontal="right"/>
    </xf>
    <xf numFmtId="1" fontId="4" fillId="34" borderId="10" xfId="42" applyNumberFormat="1" applyFont="1" applyFill="1" applyBorder="1" applyAlignment="1">
      <alignment horizontal="right"/>
    </xf>
    <xf numFmtId="1" fontId="4" fillId="34" borderId="10" xfId="42" applyNumberFormat="1" applyFont="1" applyFill="1" applyBorder="1" applyAlignment="1">
      <alignment horizontal="left"/>
    </xf>
    <xf numFmtId="1" fontId="4" fillId="0" borderId="10" xfId="42" applyNumberFormat="1" applyFont="1" applyFill="1" applyBorder="1" applyAlignment="1">
      <alignment horizontal="right"/>
    </xf>
    <xf numFmtId="1" fontId="4" fillId="33" borderId="19" xfId="42" applyNumberFormat="1" applyFont="1" applyFill="1" applyBorder="1" applyAlignment="1">
      <alignment horizontal="right"/>
    </xf>
    <xf numFmtId="1" fontId="4" fillId="33" borderId="25" xfId="42" applyNumberFormat="1" applyFont="1" applyFill="1" applyBorder="1" applyAlignment="1">
      <alignment horizontal="right"/>
    </xf>
    <xf numFmtId="1" fontId="3" fillId="34" borderId="10" xfId="42" applyNumberFormat="1" applyFont="1" applyFill="1" applyBorder="1" applyAlignment="1">
      <alignment horizontal="left"/>
    </xf>
    <xf numFmtId="1" fontId="4" fillId="36" borderId="20" xfId="42" applyNumberFormat="1" applyFont="1" applyFill="1" applyBorder="1" applyAlignment="1" applyProtection="1">
      <alignment horizontal="left"/>
      <protection/>
    </xf>
    <xf numFmtId="1" fontId="3" fillId="33" borderId="19" xfId="42" applyNumberFormat="1" applyFont="1" applyFill="1" applyBorder="1" applyAlignment="1" applyProtection="1">
      <alignment horizontal="left"/>
      <protection/>
    </xf>
    <xf numFmtId="1" fontId="3" fillId="0" borderId="20" xfId="42" applyNumberFormat="1" applyFont="1" applyBorder="1" applyAlignment="1" applyProtection="1">
      <alignment horizontal="left"/>
      <protection/>
    </xf>
    <xf numFmtId="1" fontId="4" fillId="34" borderId="10" xfId="42" applyNumberFormat="1" applyFont="1" applyFill="1" applyBorder="1" applyAlignment="1" applyProtection="1">
      <alignment horizontal="left"/>
      <protection/>
    </xf>
    <xf numFmtId="1" fontId="3" fillId="34" borderId="19" xfId="42" applyNumberFormat="1" applyFont="1" applyFill="1" applyBorder="1" applyAlignment="1" applyProtection="1">
      <alignment horizontal="left"/>
      <protection/>
    </xf>
    <xf numFmtId="1" fontId="13" fillId="0" borderId="10" xfId="42" applyNumberFormat="1" applyFont="1" applyFill="1" applyBorder="1" applyAlignment="1" applyProtection="1">
      <alignment horizontal="center"/>
      <protection/>
    </xf>
    <xf numFmtId="1" fontId="0" fillId="0" borderId="0" xfId="42" applyNumberFormat="1" applyFont="1" applyAlignment="1">
      <alignment/>
    </xf>
    <xf numFmtId="43" fontId="101" fillId="34" borderId="10" xfId="42" applyFont="1" applyFill="1" applyBorder="1" applyAlignment="1">
      <alignment horizontal="left" vertical="top" wrapText="1"/>
    </xf>
    <xf numFmtId="2" fontId="2" fillId="35" borderId="11" xfId="42" applyNumberFormat="1" applyFont="1" applyFill="1" applyBorder="1" applyAlignment="1" applyProtection="1">
      <alignment horizontal="center" vertical="center" wrapText="1"/>
      <protection/>
    </xf>
    <xf numFmtId="1" fontId="2" fillId="35" borderId="11" xfId="42" applyNumberFormat="1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180" fontId="4" fillId="7" borderId="10" xfId="44" applyNumberFormat="1" applyFont="1" applyFill="1" applyBorder="1" applyAlignment="1">
      <alignment horizontal="center" vertical="center" wrapText="1"/>
    </xf>
    <xf numFmtId="43" fontId="4" fillId="7" borderId="10" xfId="42" applyFont="1" applyFill="1" applyBorder="1" applyAlignment="1">
      <alignment horizontal="center" vertical="center" wrapText="1"/>
    </xf>
    <xf numFmtId="43" fontId="95" fillId="43" borderId="0" xfId="42" applyFont="1" applyFill="1" applyAlignment="1">
      <alignment/>
    </xf>
    <xf numFmtId="43" fontId="26" fillId="16" borderId="10" xfId="42" applyFont="1" applyFill="1" applyBorder="1" applyAlignment="1" applyProtection="1">
      <alignment horizontal="center"/>
      <protection/>
    </xf>
    <xf numFmtId="43" fontId="25" fillId="34" borderId="10" xfId="44" applyNumberFormat="1" applyFont="1" applyFill="1" applyBorder="1" applyAlignment="1">
      <alignment/>
    </xf>
    <xf numFmtId="43" fontId="9" fillId="34" borderId="10" xfId="44" applyNumberFormat="1" applyFont="1" applyFill="1" applyBorder="1" applyAlignment="1">
      <alignment/>
    </xf>
    <xf numFmtId="43" fontId="86" fillId="34" borderId="10" xfId="42" applyFont="1" applyFill="1" applyBorder="1" applyAlignment="1" applyProtection="1">
      <alignment/>
      <protection/>
    </xf>
    <xf numFmtId="43" fontId="15" fillId="34" borderId="10" xfId="42" applyFont="1" applyFill="1" applyBorder="1" applyAlignment="1" applyProtection="1">
      <alignment/>
      <protection/>
    </xf>
    <xf numFmtId="43" fontId="3" fillId="34" borderId="10" xfId="42" applyFont="1" applyFill="1" applyBorder="1" applyAlignment="1">
      <alignment horizontal="right"/>
    </xf>
    <xf numFmtId="43" fontId="15" fillId="34" borderId="10" xfId="42" applyFont="1" applyFill="1" applyBorder="1" applyAlignment="1">
      <alignment/>
    </xf>
    <xf numFmtId="0" fontId="91" fillId="12" borderId="13" xfId="0" applyFont="1" applyFill="1" applyBorder="1" applyAlignment="1">
      <alignment horizontal="center" wrapText="1"/>
    </xf>
    <xf numFmtId="49" fontId="113" fillId="42" borderId="10" xfId="0" applyNumberFormat="1" applyFont="1" applyFill="1" applyBorder="1" applyAlignment="1">
      <alignment wrapText="1"/>
    </xf>
    <xf numFmtId="43" fontId="3" fillId="42" borderId="10" xfId="42" applyFont="1" applyFill="1" applyBorder="1" applyAlignment="1" applyProtection="1">
      <alignment horizontal="right"/>
      <protection/>
    </xf>
    <xf numFmtId="43" fontId="98" fillId="34" borderId="17" xfId="42" applyFont="1" applyFill="1" applyBorder="1" applyAlignment="1">
      <alignment wrapText="1"/>
    </xf>
    <xf numFmtId="43" fontId="103" fillId="34" borderId="10" xfId="42" applyFont="1" applyFill="1" applyBorder="1" applyAlignment="1">
      <alignment horizontal="right"/>
    </xf>
    <xf numFmtId="43" fontId="101" fillId="34" borderId="10" xfId="42" applyFont="1" applyFill="1" applyBorder="1" applyAlignment="1">
      <alignment horizontal="right"/>
    </xf>
    <xf numFmtId="43" fontId="101" fillId="37" borderId="10" xfId="42" applyFont="1" applyFill="1" applyBorder="1" applyAlignment="1">
      <alignment vertical="center" wrapText="1"/>
    </xf>
    <xf numFmtId="43" fontId="101" fillId="34" borderId="10" xfId="42" applyFont="1" applyFill="1" applyBorder="1" applyAlignment="1">
      <alignment vertical="center" wrapText="1"/>
    </xf>
    <xf numFmtId="43" fontId="8" fillId="37" borderId="10" xfId="42" applyFont="1" applyFill="1" applyBorder="1" applyAlignment="1">
      <alignment vertical="center" wrapText="1"/>
    </xf>
    <xf numFmtId="43" fontId="4" fillId="0" borderId="10" xfId="42" applyFont="1" applyBorder="1" applyAlignment="1">
      <alignment wrapText="1"/>
    </xf>
    <xf numFmtId="43" fontId="8" fillId="37" borderId="10" xfId="42" applyFont="1" applyFill="1" applyBorder="1" applyAlignment="1">
      <alignment vertical="top" wrapText="1"/>
    </xf>
    <xf numFmtId="43" fontId="8" fillId="37" borderId="10" xfId="42" applyFont="1" applyFill="1" applyBorder="1" applyAlignment="1">
      <alignment horizontal="left" vertical="top" wrapText="1"/>
    </xf>
    <xf numFmtId="43" fontId="8" fillId="34" borderId="10" xfId="42" applyFont="1" applyFill="1" applyBorder="1" applyAlignment="1">
      <alignment wrapText="1"/>
    </xf>
    <xf numFmtId="43" fontId="4" fillId="37" borderId="10" xfId="42" applyFont="1" applyFill="1" applyBorder="1" applyAlignment="1">
      <alignment vertical="center" wrapText="1"/>
    </xf>
    <xf numFmtId="43" fontId="27" fillId="0" borderId="10" xfId="42" applyFont="1" applyBorder="1" applyAlignment="1">
      <alignment horizontal="left" vertical="center" wrapText="1"/>
    </xf>
    <xf numFmtId="43" fontId="8" fillId="34" borderId="10" xfId="42" applyFont="1" applyFill="1" applyBorder="1" applyAlignment="1">
      <alignment vertical="center" wrapText="1"/>
    </xf>
    <xf numFmtId="43" fontId="98" fillId="34" borderId="10" xfId="42" applyFont="1" applyFill="1" applyBorder="1" applyAlignment="1">
      <alignment vertical="center" wrapText="1"/>
    </xf>
    <xf numFmtId="43" fontId="8" fillId="0" borderId="10" xfId="42" applyFont="1" applyFill="1" applyBorder="1" applyAlignment="1">
      <alignment horizontal="left" wrapText="1"/>
    </xf>
    <xf numFmtId="43" fontId="8" fillId="0" borderId="17" xfId="42" applyFont="1" applyBorder="1" applyAlignment="1">
      <alignment horizontal="left" wrapText="1"/>
    </xf>
    <xf numFmtId="43" fontId="98" fillId="0" borderId="17" xfId="42" applyFont="1" applyBorder="1" applyAlignment="1">
      <alignment horizontal="left" vertical="top" wrapText="1"/>
    </xf>
    <xf numFmtId="43" fontId="98" fillId="0" borderId="17" xfId="42" applyFont="1" applyBorder="1" applyAlignment="1">
      <alignment horizontal="left" wrapText="1"/>
    </xf>
    <xf numFmtId="43" fontId="98" fillId="0" borderId="17" xfId="42" applyFont="1" applyFill="1" applyBorder="1" applyAlignment="1">
      <alignment horizontal="left" vertical="top" wrapText="1"/>
    </xf>
    <xf numFmtId="43" fontId="98" fillId="0" borderId="29" xfId="42" applyFont="1" applyBorder="1" applyAlignment="1">
      <alignment horizontal="left" wrapText="1"/>
    </xf>
    <xf numFmtId="43" fontId="25" fillId="0" borderId="10" xfId="44" applyFont="1" applyBorder="1" applyAlignment="1">
      <alignment/>
    </xf>
    <xf numFmtId="43" fontId="4" fillId="3" borderId="10" xfId="42" applyFont="1" applyFill="1" applyBorder="1" applyAlignment="1">
      <alignment horizontal="center" vertical="center" wrapText="1"/>
    </xf>
    <xf numFmtId="43" fontId="4" fillId="44" borderId="11" xfId="42" applyFont="1" applyFill="1" applyBorder="1" applyAlignment="1">
      <alignment horizontal="left"/>
    </xf>
    <xf numFmtId="43" fontId="0" fillId="0" borderId="10" xfId="42" applyFont="1" applyBorder="1" applyAlignment="1">
      <alignment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180" fontId="4" fillId="35" borderId="11" xfId="44" applyNumberFormat="1" applyFont="1" applyFill="1" applyBorder="1" applyAlignment="1">
      <alignment horizontal="center" vertical="center" wrapText="1"/>
    </xf>
    <xf numFmtId="180" fontId="6" fillId="40" borderId="20" xfId="44" applyNumberFormat="1" applyFont="1" applyFill="1" applyBorder="1" applyAlignment="1">
      <alignment/>
    </xf>
    <xf numFmtId="180" fontId="4" fillId="34" borderId="12" xfId="44" applyNumberFormat="1" applyFont="1" applyFill="1" applyBorder="1" applyAlignment="1">
      <alignment horizontal="center" vertical="center" wrapText="1"/>
    </xf>
    <xf numFmtId="180" fontId="4" fillId="7" borderId="20" xfId="44" applyNumberFormat="1" applyFont="1" applyFill="1" applyBorder="1" applyAlignment="1">
      <alignment horizontal="center" vertical="center" wrapText="1"/>
    </xf>
    <xf numFmtId="43" fontId="96" fillId="25" borderId="30" xfId="42" applyFont="1" applyFill="1" applyBorder="1" applyAlignment="1">
      <alignment/>
    </xf>
    <xf numFmtId="43" fontId="95" fillId="25" borderId="0" xfId="42" applyFont="1" applyFill="1" applyAlignment="1">
      <alignment/>
    </xf>
    <xf numFmtId="43" fontId="95" fillId="42" borderId="0" xfId="42" applyFont="1" applyFill="1" applyAlignment="1">
      <alignment/>
    </xf>
    <xf numFmtId="4" fontId="91" fillId="34" borderId="15" xfId="0" applyNumberFormat="1" applyFont="1" applyFill="1" applyBorder="1" applyAlignment="1">
      <alignment horizontal="right"/>
    </xf>
    <xf numFmtId="0" fontId="114" fillId="34" borderId="15" xfId="0" applyFont="1" applyFill="1" applyBorder="1" applyAlignment="1">
      <alignment/>
    </xf>
    <xf numFmtId="4" fontId="114" fillId="34" borderId="15" xfId="0" applyNumberFormat="1" applyFont="1" applyFill="1" applyBorder="1" applyAlignment="1">
      <alignment horizontal="right"/>
    </xf>
    <xf numFmtId="4" fontId="92" fillId="34" borderId="15" xfId="0" applyNumberFormat="1" applyFont="1" applyFill="1" applyBorder="1" applyAlignment="1">
      <alignment horizontal="right"/>
    </xf>
    <xf numFmtId="0" fontId="92" fillId="34" borderId="15" xfId="0" applyFont="1" applyFill="1" applyBorder="1" applyAlignment="1">
      <alignment/>
    </xf>
    <xf numFmtId="0" fontId="91" fillId="34" borderId="15" xfId="0" applyFont="1" applyFill="1" applyBorder="1" applyAlignment="1">
      <alignment horizontal="right"/>
    </xf>
    <xf numFmtId="0" fontId="90" fillId="34" borderId="15" xfId="0" applyFont="1" applyFill="1" applyBorder="1" applyAlignment="1">
      <alignment horizontal="right"/>
    </xf>
    <xf numFmtId="0" fontId="114" fillId="34" borderId="15" xfId="0" applyFont="1" applyFill="1" applyBorder="1" applyAlignment="1">
      <alignment horizontal="right"/>
    </xf>
    <xf numFmtId="0" fontId="92" fillId="34" borderId="15" xfId="0" applyFont="1" applyFill="1" applyBorder="1" applyAlignment="1">
      <alignment horizontal="right"/>
    </xf>
    <xf numFmtId="4" fontId="90" fillId="34" borderId="15" xfId="0" applyNumberFormat="1" applyFont="1" applyFill="1" applyBorder="1" applyAlignment="1">
      <alignment horizontal="right"/>
    </xf>
    <xf numFmtId="0" fontId="91" fillId="34" borderId="15" xfId="0" applyFont="1" applyFill="1" applyBorder="1" applyAlignment="1">
      <alignment/>
    </xf>
    <xf numFmtId="0" fontId="90" fillId="34" borderId="15" xfId="0" applyFont="1" applyFill="1" applyBorder="1" applyAlignment="1">
      <alignment/>
    </xf>
    <xf numFmtId="43" fontId="91" fillId="34" borderId="15" xfId="44" applyFont="1" applyFill="1" applyBorder="1" applyAlignment="1">
      <alignment/>
    </xf>
    <xf numFmtId="43" fontId="90" fillId="34" borderId="15" xfId="44" applyFont="1" applyFill="1" applyBorder="1" applyAlignment="1">
      <alignment/>
    </xf>
    <xf numFmtId="43" fontId="115" fillId="34" borderId="10" xfId="42" applyFont="1" applyFill="1" applyBorder="1" applyAlignment="1">
      <alignment horizontal="left" vertical="top" wrapText="1"/>
    </xf>
    <xf numFmtId="43" fontId="116" fillId="34" borderId="10" xfId="42" applyFont="1" applyFill="1" applyBorder="1" applyAlignment="1">
      <alignment horizontal="right"/>
    </xf>
    <xf numFmtId="43" fontId="4" fillId="41" borderId="10" xfId="42" applyFont="1" applyFill="1" applyBorder="1" applyAlignment="1" applyProtection="1">
      <alignment/>
      <protection/>
    </xf>
    <xf numFmtId="43" fontId="4" fillId="34" borderId="17" xfId="42" applyFont="1" applyFill="1" applyBorder="1" applyAlignment="1" applyProtection="1">
      <alignment/>
      <protection/>
    </xf>
    <xf numFmtId="43" fontId="117" fillId="0" borderId="10" xfId="42" applyFont="1" applyBorder="1" applyAlignment="1" applyProtection="1">
      <alignment horizontal="center"/>
      <protection/>
    </xf>
    <xf numFmtId="43" fontId="118" fillId="0" borderId="10" xfId="42" applyFont="1" applyBorder="1" applyAlignment="1" applyProtection="1">
      <alignment horizontal="center"/>
      <protection/>
    </xf>
    <xf numFmtId="43" fontId="110" fillId="0" borderId="11" xfId="42" applyFont="1" applyBorder="1" applyAlignment="1" applyProtection="1">
      <alignment horizontal="left"/>
      <protection/>
    </xf>
    <xf numFmtId="43" fontId="117" fillId="0" borderId="11" xfId="42" applyFont="1" applyBorder="1" applyAlignment="1" applyProtection="1">
      <alignment horizontal="left"/>
      <protection/>
    </xf>
    <xf numFmtId="43" fontId="2" fillId="41" borderId="10" xfId="42" applyFont="1" applyFill="1" applyBorder="1" applyAlignment="1" applyProtection="1">
      <alignment/>
      <protection/>
    </xf>
    <xf numFmtId="43" fontId="26" fillId="34" borderId="10" xfId="44" applyNumberFormat="1" applyFont="1" applyFill="1" applyBorder="1" applyAlignment="1">
      <alignment/>
    </xf>
    <xf numFmtId="43" fontId="4" fillId="43" borderId="11" xfId="42" applyFont="1" applyFill="1" applyBorder="1" applyAlignment="1">
      <alignment horizontal="left"/>
    </xf>
    <xf numFmtId="43" fontId="4" fillId="0" borderId="11" xfId="42" applyFont="1" applyBorder="1" applyAlignment="1" applyProtection="1">
      <alignment horizontal="left"/>
      <protection/>
    </xf>
    <xf numFmtId="0" fontId="81" fillId="42" borderId="0" xfId="0" applyFont="1" applyFill="1" applyAlignment="1">
      <alignment/>
    </xf>
    <xf numFmtId="43" fontId="117" fillId="0" borderId="10" xfId="42" applyFont="1" applyFill="1" applyBorder="1" applyAlignment="1" applyProtection="1">
      <alignment/>
      <protection/>
    </xf>
    <xf numFmtId="43" fontId="4" fillId="0" borderId="10" xfId="42" applyFont="1" applyFill="1" applyBorder="1" applyAlignment="1">
      <alignment horizontal="left" wrapText="1"/>
    </xf>
    <xf numFmtId="0" fontId="81" fillId="0" borderId="10" xfId="0" applyFont="1" applyBorder="1" applyAlignment="1">
      <alignment wrapText="1"/>
    </xf>
    <xf numFmtId="43" fontId="98" fillId="42" borderId="17" xfId="42" applyFont="1" applyFill="1" applyBorder="1" applyAlignment="1">
      <alignment horizontal="left" wrapText="1"/>
    </xf>
    <xf numFmtId="43" fontId="98" fillId="42" borderId="10" xfId="42" applyFont="1" applyFill="1" applyBorder="1" applyAlignment="1">
      <alignment wrapText="1"/>
    </xf>
    <xf numFmtId="43" fontId="101" fillId="10" borderId="10" xfId="42" applyFont="1" applyFill="1" applyBorder="1" applyAlignment="1">
      <alignment vertical="center" wrapText="1"/>
    </xf>
    <xf numFmtId="43" fontId="101" fillId="10" borderId="10" xfId="42" applyFont="1" applyFill="1" applyBorder="1" applyAlignment="1">
      <alignment horizontal="right"/>
    </xf>
    <xf numFmtId="43" fontId="4" fillId="10" borderId="10" xfId="42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36" borderId="17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8" fillId="36" borderId="17" xfId="0" applyFont="1" applyFill="1" applyBorder="1" applyAlignment="1">
      <alignment horizontal="left"/>
    </xf>
    <xf numFmtId="0" fontId="8" fillId="36" borderId="18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7" fillId="40" borderId="17" xfId="0" applyFont="1" applyFill="1" applyBorder="1" applyAlignment="1">
      <alignment horizontal="left"/>
    </xf>
    <xf numFmtId="0" fontId="7" fillId="40" borderId="18" xfId="0" applyFont="1" applyFill="1" applyBorder="1" applyAlignment="1">
      <alignment horizontal="left"/>
    </xf>
    <xf numFmtId="0" fontId="7" fillId="40" borderId="11" xfId="0" applyFont="1" applyFill="1" applyBorder="1" applyAlignment="1">
      <alignment horizontal="left"/>
    </xf>
    <xf numFmtId="43" fontId="7" fillId="0" borderId="0" xfId="42" applyFont="1" applyAlignment="1">
      <alignment horizontal="center"/>
    </xf>
    <xf numFmtId="43" fontId="7" fillId="0" borderId="0" xfId="42" applyFont="1" applyAlignment="1">
      <alignment horizontal="left"/>
    </xf>
    <xf numFmtId="43" fontId="4" fillId="35" borderId="10" xfId="42" applyFont="1" applyFill="1" applyBorder="1" applyAlignment="1" applyProtection="1">
      <alignment horizontal="center" vertical="center" wrapText="1"/>
      <protection/>
    </xf>
    <xf numFmtId="43" fontId="3" fillId="0" borderId="10" xfId="42" applyFont="1" applyBorder="1" applyAlignment="1">
      <alignment/>
    </xf>
    <xf numFmtId="1" fontId="4" fillId="35" borderId="10" xfId="42" applyNumberFormat="1" applyFont="1" applyFill="1" applyBorder="1" applyAlignment="1">
      <alignment horizontal="center" vertical="center" wrapText="1"/>
    </xf>
    <xf numFmtId="1" fontId="3" fillId="0" borderId="10" xfId="42" applyNumberFormat="1" applyFont="1" applyBorder="1" applyAlignment="1">
      <alignment/>
    </xf>
    <xf numFmtId="43" fontId="4" fillId="35" borderId="17" xfId="42" applyFont="1" applyFill="1" applyBorder="1" applyAlignment="1" applyProtection="1">
      <alignment horizontal="center" vertical="center" wrapText="1"/>
      <protection/>
    </xf>
    <xf numFmtId="43" fontId="4" fillId="0" borderId="17" xfId="42" applyFont="1" applyBorder="1" applyAlignment="1">
      <alignment/>
    </xf>
    <xf numFmtId="43" fontId="10" fillId="35" borderId="10" xfId="42" applyFont="1" applyFill="1" applyBorder="1" applyAlignment="1">
      <alignment horizontal="center" vertical="center" wrapText="1"/>
    </xf>
    <xf numFmtId="43" fontId="9" fillId="0" borderId="10" xfId="42" applyFont="1" applyBorder="1" applyAlignment="1">
      <alignment/>
    </xf>
    <xf numFmtId="43" fontId="2" fillId="35" borderId="11" xfId="42" applyFont="1" applyFill="1" applyBorder="1" applyAlignment="1" applyProtection="1">
      <alignment horizontal="center" vertical="center" wrapText="1"/>
      <protection/>
    </xf>
    <xf numFmtId="43" fontId="11" fillId="0" borderId="11" xfId="42" applyFont="1" applyBorder="1" applyAlignment="1">
      <alignment horizontal="center" wrapText="1"/>
    </xf>
    <xf numFmtId="43" fontId="2" fillId="35" borderId="26" xfId="42" applyFont="1" applyFill="1" applyBorder="1" applyAlignment="1" applyProtection="1">
      <alignment horizontal="center" vertical="center" wrapText="1"/>
      <protection/>
    </xf>
    <xf numFmtId="43" fontId="2" fillId="35" borderId="29" xfId="42" applyFont="1" applyFill="1" applyBorder="1" applyAlignment="1" applyProtection="1">
      <alignment horizontal="center" vertical="center" wrapText="1"/>
      <protection/>
    </xf>
    <xf numFmtId="43" fontId="2" fillId="35" borderId="31" xfId="42" applyFont="1" applyFill="1" applyBorder="1" applyAlignment="1" applyProtection="1">
      <alignment horizontal="center" vertical="center" wrapText="1"/>
      <protection/>
    </xf>
    <xf numFmtId="2" fontId="2" fillId="35" borderId="17" xfId="42" applyNumberFormat="1" applyFont="1" applyFill="1" applyBorder="1" applyAlignment="1" applyProtection="1">
      <alignment horizontal="center" vertical="center" wrapText="1"/>
      <protection/>
    </xf>
    <xf numFmtId="2" fontId="2" fillId="35" borderId="18" xfId="42" applyNumberFormat="1" applyFont="1" applyFill="1" applyBorder="1" applyAlignment="1" applyProtection="1">
      <alignment horizontal="center" vertical="center" wrapText="1"/>
      <protection/>
    </xf>
    <xf numFmtId="2" fontId="2" fillId="35" borderId="11" xfId="42" applyNumberFormat="1" applyFont="1" applyFill="1" applyBorder="1" applyAlignment="1" applyProtection="1">
      <alignment horizontal="center" vertical="center" wrapText="1"/>
      <protection/>
    </xf>
    <xf numFmtId="43" fontId="13" fillId="0" borderId="10" xfId="42" applyFont="1" applyBorder="1" applyAlignment="1" applyProtection="1">
      <alignment horizontal="center"/>
      <protection/>
    </xf>
    <xf numFmtId="43" fontId="7" fillId="40" borderId="10" xfId="42" applyFont="1" applyFill="1" applyBorder="1" applyAlignment="1" applyProtection="1">
      <alignment horizontal="left"/>
      <protection/>
    </xf>
    <xf numFmtId="43" fontId="8" fillId="36" borderId="10" xfId="42" applyFont="1" applyFill="1" applyBorder="1" applyAlignment="1">
      <alignment horizontal="left" vertical="center" wrapText="1"/>
    </xf>
    <xf numFmtId="43" fontId="4" fillId="33" borderId="10" xfId="42" applyFont="1" applyFill="1" applyBorder="1" applyAlignment="1" applyProtection="1">
      <alignment horizontal="left"/>
      <protection locked="0"/>
    </xf>
    <xf numFmtId="43" fontId="15" fillId="36" borderId="10" xfId="42" applyFont="1" applyFill="1" applyBorder="1" applyAlignment="1">
      <alignment horizontal="left" vertical="center" wrapText="1"/>
    </xf>
    <xf numFmtId="43" fontId="4" fillId="33" borderId="25" xfId="42" applyFont="1" applyFill="1" applyBorder="1" applyAlignment="1" applyProtection="1">
      <alignment horizontal="left"/>
      <protection locked="0"/>
    </xf>
    <xf numFmtId="43" fontId="8" fillId="36" borderId="20" xfId="42" applyFont="1" applyFill="1" applyBorder="1" applyAlignment="1">
      <alignment horizontal="left" vertical="center" wrapText="1"/>
    </xf>
    <xf numFmtId="43" fontId="8" fillId="33" borderId="10" xfId="42" applyFont="1" applyFill="1" applyBorder="1" applyAlignment="1">
      <alignment horizontal="left"/>
    </xf>
    <xf numFmtId="43" fontId="4" fillId="33" borderId="19" xfId="42" applyFont="1" applyFill="1" applyBorder="1" applyAlignment="1" applyProtection="1">
      <alignment horizontal="left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zoomScale="110" zoomScaleNormal="110" zoomScalePageLayoutView="0" workbookViewId="0" topLeftCell="A4">
      <selection activeCell="P200" sqref="P200"/>
    </sheetView>
  </sheetViews>
  <sheetFormatPr defaultColWidth="9.140625" defaultRowHeight="15"/>
  <cols>
    <col min="1" max="5" width="3.28125" style="0" customWidth="1"/>
    <col min="6" max="6" width="20.57421875" style="0" bestFit="1" customWidth="1"/>
    <col min="7" max="7" width="7.28125" style="0" bestFit="1" customWidth="1"/>
    <col min="8" max="9" width="18.28125" style="0" bestFit="1" customWidth="1"/>
    <col min="10" max="11" width="16.00390625" style="0" bestFit="1" customWidth="1"/>
    <col min="12" max="12" width="18.28125" style="0" bestFit="1" customWidth="1"/>
    <col min="13" max="13" width="19.7109375" style="0" bestFit="1" customWidth="1"/>
  </cols>
  <sheetData>
    <row r="1" spans="1:13" ht="18.75">
      <c r="A1" s="452" t="s">
        <v>481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213.75">
      <c r="A2" s="69" t="s">
        <v>390</v>
      </c>
      <c r="B2" s="69" t="s">
        <v>391</v>
      </c>
      <c r="C2" s="68" t="s">
        <v>392</v>
      </c>
      <c r="D2" s="68" t="s">
        <v>13</v>
      </c>
      <c r="E2" s="68" t="s">
        <v>393</v>
      </c>
      <c r="F2" s="70" t="s">
        <v>394</v>
      </c>
      <c r="G2" s="71" t="s">
        <v>395</v>
      </c>
      <c r="H2" s="71" t="s">
        <v>396</v>
      </c>
      <c r="I2" s="71" t="s">
        <v>397</v>
      </c>
      <c r="J2" s="71" t="s">
        <v>398</v>
      </c>
      <c r="K2" s="71" t="s">
        <v>399</v>
      </c>
      <c r="L2" s="71" t="s">
        <v>400</v>
      </c>
      <c r="M2" s="71" t="s">
        <v>14</v>
      </c>
    </row>
    <row r="3" spans="1:13" ht="15">
      <c r="A3" s="69"/>
      <c r="B3" s="109"/>
      <c r="C3" s="110"/>
      <c r="D3" s="110"/>
      <c r="E3" s="111"/>
      <c r="F3" s="70"/>
      <c r="G3" s="114"/>
      <c r="H3" s="114">
        <f aca="true" t="shared" si="0" ref="H3:M3">H4-H5</f>
        <v>0</v>
      </c>
      <c r="I3" s="114">
        <f t="shared" si="0"/>
        <v>0</v>
      </c>
      <c r="J3" s="114">
        <f t="shared" si="0"/>
        <v>0</v>
      </c>
      <c r="K3" s="114">
        <f t="shared" si="0"/>
        <v>0</v>
      </c>
      <c r="L3" s="114">
        <f t="shared" si="0"/>
        <v>0</v>
      </c>
      <c r="M3" s="114">
        <f t="shared" si="0"/>
        <v>0</v>
      </c>
    </row>
    <row r="4" spans="1:14" ht="18.75">
      <c r="A4" s="69"/>
      <c r="B4" s="109"/>
      <c r="C4" s="110"/>
      <c r="D4" s="110"/>
      <c r="E4" s="111"/>
      <c r="F4" s="70"/>
      <c r="G4" s="112">
        <v>972</v>
      </c>
      <c r="H4" s="113">
        <v>6066251</v>
      </c>
      <c r="I4" s="113">
        <v>1345525</v>
      </c>
      <c r="J4" s="113">
        <v>155000</v>
      </c>
      <c r="K4" s="113">
        <v>250000</v>
      </c>
      <c r="L4" s="113">
        <v>2861339</v>
      </c>
      <c r="M4" s="113">
        <f>SUM(H4:L4)</f>
        <v>10678115</v>
      </c>
      <c r="N4" s="441" t="s">
        <v>516</v>
      </c>
    </row>
    <row r="5" spans="1:13" ht="20.25">
      <c r="A5" s="72">
        <v>633</v>
      </c>
      <c r="B5" s="461" t="s">
        <v>4</v>
      </c>
      <c r="C5" s="462"/>
      <c r="D5" s="462"/>
      <c r="E5" s="463"/>
      <c r="F5" s="73" t="s">
        <v>401</v>
      </c>
      <c r="G5" s="92">
        <f>G6</f>
        <v>972</v>
      </c>
      <c r="H5" s="166">
        <f aca="true" t="shared" si="1" ref="H5:M8">H9+H21+H25+H57+H61+H65+H77+H109+H113+H129+H145+H161+H173+H193+H197+H213</f>
        <v>6066251</v>
      </c>
      <c r="I5" s="93">
        <f>I6+I7+I8</f>
        <v>1345525</v>
      </c>
      <c r="J5" s="93">
        <f t="shared" si="1"/>
        <v>155000</v>
      </c>
      <c r="K5" s="93">
        <f t="shared" si="1"/>
        <v>250000</v>
      </c>
      <c r="L5" s="93">
        <f t="shared" si="1"/>
        <v>2861339</v>
      </c>
      <c r="M5" s="93">
        <f t="shared" si="1"/>
        <v>10678115</v>
      </c>
    </row>
    <row r="6" spans="1:13" ht="15">
      <c r="A6" s="2"/>
      <c r="B6" s="2"/>
      <c r="C6" s="5"/>
      <c r="D6" s="1"/>
      <c r="E6" s="1"/>
      <c r="F6" s="74" t="s">
        <v>402</v>
      </c>
      <c r="G6" s="75">
        <f>G9+G21+G25+G57+G61+G65+G77+G109+G113+G129+G145+G161+G173+G193+G197+G213</f>
        <v>972</v>
      </c>
      <c r="H6" s="165">
        <f t="shared" si="1"/>
        <v>6032364</v>
      </c>
      <c r="I6" s="76">
        <f>I10+I22+I26+I58+I62+I66+I78+I110+I114+I130+I146+I162+I174+I198+I214</f>
        <v>1112649</v>
      </c>
      <c r="J6" s="165">
        <f t="shared" si="1"/>
        <v>155000</v>
      </c>
      <c r="K6" s="165">
        <f t="shared" si="1"/>
        <v>0</v>
      </c>
      <c r="L6" s="154">
        <f>L10+L22+L26+L58+L62+L66+L78+L110+L114+L130+L146+L162+L174+L194+L198+L214</f>
        <v>2006230</v>
      </c>
      <c r="M6" s="76">
        <f>SUM(H6:L6)</f>
        <v>9306243</v>
      </c>
    </row>
    <row r="7" spans="1:13" ht="15">
      <c r="A7" s="2"/>
      <c r="B7" s="2"/>
      <c r="C7" s="5"/>
      <c r="D7" s="1"/>
      <c r="E7" s="1"/>
      <c r="F7" s="74" t="s">
        <v>11</v>
      </c>
      <c r="G7" s="75"/>
      <c r="H7" s="164">
        <f>H11+H23+H27+H59+H63+H67+H79+H111+H115+H131+H147+H163+H175+H195+H199+H215</f>
        <v>33887</v>
      </c>
      <c r="I7" s="94">
        <f t="shared" si="1"/>
        <v>138582</v>
      </c>
      <c r="J7" s="164">
        <f t="shared" si="1"/>
        <v>0</v>
      </c>
      <c r="K7" s="164">
        <f>K9+K25+K57+K61+K65+K77+K109+K113+K129+K145+K161+K173+K193+K197+K213</f>
        <v>250000</v>
      </c>
      <c r="L7" s="164">
        <f>L27+L71+L79+L111+L115+L131+L163+L175+L199+L215</f>
        <v>855109</v>
      </c>
      <c r="M7" s="94">
        <f>SUM(H7:L7)</f>
        <v>1277578</v>
      </c>
    </row>
    <row r="8" spans="1:13" ht="15">
      <c r="A8" s="2"/>
      <c r="B8" s="2"/>
      <c r="C8" s="5"/>
      <c r="D8" s="1"/>
      <c r="E8" s="1"/>
      <c r="F8" s="74" t="s">
        <v>403</v>
      </c>
      <c r="G8" s="75"/>
      <c r="H8" s="76">
        <f>H12+H24+H28+H60+H64+H68+H80+H112+H116+H132+H148+H164+H176+H196+H200+H216</f>
        <v>0</v>
      </c>
      <c r="I8" s="76">
        <f t="shared" si="1"/>
        <v>94294</v>
      </c>
      <c r="J8" s="76">
        <f t="shared" si="1"/>
        <v>0</v>
      </c>
      <c r="K8" s="76">
        <f>K12+K24+K28+K60+K64+K68+K80+K112+K116+K132+K148+K164+K176+K196+K200+K216</f>
        <v>0</v>
      </c>
      <c r="L8" s="6">
        <f>L12+L24+L28+L60+L64+L68+L80+L112+L116+L132+L148+L164+L176+L196+L200+L216</f>
        <v>0</v>
      </c>
      <c r="M8" s="76">
        <f>M12+M24+M28+M60+M64+M68+M80+M112+M116+M132+M148+M164+M176+M196+M200+M216</f>
        <v>94294</v>
      </c>
    </row>
    <row r="9" spans="1:13" ht="15">
      <c r="A9" s="77">
        <v>1.1</v>
      </c>
      <c r="B9" s="77"/>
      <c r="C9" s="78">
        <v>160</v>
      </c>
      <c r="D9" s="453" t="s">
        <v>17</v>
      </c>
      <c r="E9" s="454"/>
      <c r="F9" s="455"/>
      <c r="G9" s="79">
        <f aca="true" t="shared" si="2" ref="G9:M12">G13+G17</f>
        <v>14</v>
      </c>
      <c r="H9" s="80">
        <f t="shared" si="2"/>
        <v>107300</v>
      </c>
      <c r="I9" s="80">
        <f t="shared" si="2"/>
        <v>51377</v>
      </c>
      <c r="J9" s="80">
        <f t="shared" si="2"/>
        <v>0</v>
      </c>
      <c r="K9" s="80">
        <f t="shared" si="2"/>
        <v>16250</v>
      </c>
      <c r="L9" s="80">
        <f t="shared" si="2"/>
        <v>0</v>
      </c>
      <c r="M9" s="80">
        <f t="shared" si="2"/>
        <v>174927</v>
      </c>
    </row>
    <row r="10" spans="1:13" ht="15">
      <c r="A10" s="2"/>
      <c r="B10" s="2"/>
      <c r="C10" s="5"/>
      <c r="D10" s="1"/>
      <c r="E10" s="1"/>
      <c r="F10" s="74" t="s">
        <v>402</v>
      </c>
      <c r="G10" s="75"/>
      <c r="H10" s="76">
        <f t="shared" si="2"/>
        <v>107300</v>
      </c>
      <c r="I10" s="76">
        <f t="shared" si="2"/>
        <v>50128</v>
      </c>
      <c r="J10" s="76">
        <f t="shared" si="2"/>
        <v>0</v>
      </c>
      <c r="K10" s="76">
        <f t="shared" si="2"/>
        <v>0</v>
      </c>
      <c r="L10" s="6">
        <f t="shared" si="2"/>
        <v>0</v>
      </c>
      <c r="M10" s="76">
        <f t="shared" si="2"/>
        <v>157428</v>
      </c>
    </row>
    <row r="11" spans="1:13" ht="15">
      <c r="A11" s="2"/>
      <c r="B11" s="2"/>
      <c r="C11" s="5"/>
      <c r="D11" s="1"/>
      <c r="E11" s="1"/>
      <c r="F11" s="74" t="s">
        <v>11</v>
      </c>
      <c r="G11" s="75"/>
      <c r="H11" s="76">
        <f t="shared" si="2"/>
        <v>0</v>
      </c>
      <c r="I11" s="76">
        <f t="shared" si="2"/>
        <v>1249</v>
      </c>
      <c r="J11" s="76">
        <f t="shared" si="2"/>
        <v>0</v>
      </c>
      <c r="K11" s="76">
        <f t="shared" si="2"/>
        <v>16250</v>
      </c>
      <c r="L11" s="6">
        <f t="shared" si="2"/>
        <v>0</v>
      </c>
      <c r="M11" s="76">
        <f t="shared" si="2"/>
        <v>17499</v>
      </c>
    </row>
    <row r="12" spans="1:13" ht="15">
      <c r="A12" s="2"/>
      <c r="B12" s="2"/>
      <c r="C12" s="5"/>
      <c r="D12" s="1"/>
      <c r="E12" s="1"/>
      <c r="F12" s="74" t="s">
        <v>403</v>
      </c>
      <c r="G12" s="75"/>
      <c r="H12" s="76">
        <f t="shared" si="2"/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6">
        <f t="shared" si="2"/>
        <v>0</v>
      </c>
      <c r="M12" s="76">
        <f t="shared" si="2"/>
        <v>0</v>
      </c>
    </row>
    <row r="13" spans="1:13" ht="15">
      <c r="A13" s="81" t="s">
        <v>404</v>
      </c>
      <c r="B13" s="81"/>
      <c r="C13" s="3">
        <v>16017</v>
      </c>
      <c r="D13" s="82"/>
      <c r="E13" s="456" t="s">
        <v>17</v>
      </c>
      <c r="F13" s="457"/>
      <c r="G13" s="83">
        <f aca="true" t="shared" si="3" ref="G13:L13">SUM(G14:G16)</f>
        <v>12</v>
      </c>
      <c r="H13" s="84">
        <f t="shared" si="3"/>
        <v>90000</v>
      </c>
      <c r="I13" s="84">
        <f t="shared" si="3"/>
        <v>50377</v>
      </c>
      <c r="J13" s="84">
        <f t="shared" si="3"/>
        <v>0</v>
      </c>
      <c r="K13" s="84">
        <f t="shared" si="3"/>
        <v>16250</v>
      </c>
      <c r="L13" s="84">
        <f t="shared" si="3"/>
        <v>0</v>
      </c>
      <c r="M13" s="84">
        <f aca="true" t="shared" si="4" ref="M13:M24">SUM(H13:L13)</f>
        <v>156627</v>
      </c>
    </row>
    <row r="14" spans="1:13" ht="15">
      <c r="A14" s="2"/>
      <c r="B14" s="2"/>
      <c r="C14" s="4"/>
      <c r="D14" s="1"/>
      <c r="E14" s="1"/>
      <c r="F14" s="74" t="s">
        <v>402</v>
      </c>
      <c r="G14" s="75">
        <v>12</v>
      </c>
      <c r="H14" s="76">
        <v>90000</v>
      </c>
      <c r="I14" s="6">
        <v>49128</v>
      </c>
      <c r="J14" s="6"/>
      <c r="K14" s="6"/>
      <c r="L14" s="6"/>
      <c r="M14" s="76">
        <f t="shared" si="4"/>
        <v>139128</v>
      </c>
    </row>
    <row r="15" spans="1:13" ht="15">
      <c r="A15" s="2"/>
      <c r="B15" s="2"/>
      <c r="C15" s="4"/>
      <c r="D15" s="1"/>
      <c r="E15" s="1"/>
      <c r="F15" s="74" t="s">
        <v>11</v>
      </c>
      <c r="G15" s="75"/>
      <c r="H15" s="76"/>
      <c r="I15" s="6">
        <v>1249</v>
      </c>
      <c r="J15" s="6"/>
      <c r="K15" s="6">
        <v>16250</v>
      </c>
      <c r="L15" s="6"/>
      <c r="M15" s="76">
        <f t="shared" si="4"/>
        <v>17499</v>
      </c>
    </row>
    <row r="16" spans="1:13" ht="15">
      <c r="A16" s="2"/>
      <c r="B16" s="2"/>
      <c r="C16" s="4"/>
      <c r="D16" s="1"/>
      <c r="E16" s="1"/>
      <c r="F16" s="74" t="s">
        <v>403</v>
      </c>
      <c r="G16" s="75"/>
      <c r="H16" s="76">
        <v>0</v>
      </c>
      <c r="I16" s="76"/>
      <c r="J16" s="76"/>
      <c r="K16" s="76"/>
      <c r="L16" s="6">
        <v>0</v>
      </c>
      <c r="M16" s="76">
        <f t="shared" si="4"/>
        <v>0</v>
      </c>
    </row>
    <row r="17" spans="1:13" ht="15">
      <c r="A17" s="81" t="s">
        <v>405</v>
      </c>
      <c r="B17" s="81"/>
      <c r="C17" s="3">
        <v>16097</v>
      </c>
      <c r="D17" s="82"/>
      <c r="E17" s="456" t="s">
        <v>406</v>
      </c>
      <c r="F17" s="457"/>
      <c r="G17" s="83">
        <f aca="true" t="shared" si="5" ref="G17:L17">SUM(G18:G20)</f>
        <v>2</v>
      </c>
      <c r="H17" s="84">
        <f t="shared" si="5"/>
        <v>17300</v>
      </c>
      <c r="I17" s="84">
        <f t="shared" si="5"/>
        <v>1000</v>
      </c>
      <c r="J17" s="84">
        <f t="shared" si="5"/>
        <v>0</v>
      </c>
      <c r="K17" s="84">
        <f t="shared" si="5"/>
        <v>0</v>
      </c>
      <c r="L17" s="84">
        <f t="shared" si="5"/>
        <v>0</v>
      </c>
      <c r="M17" s="84">
        <f t="shared" si="4"/>
        <v>18300</v>
      </c>
    </row>
    <row r="18" spans="1:13" ht="15">
      <c r="A18" s="2"/>
      <c r="B18" s="2"/>
      <c r="C18" s="5"/>
      <c r="D18" s="1"/>
      <c r="E18" s="1"/>
      <c r="F18" s="74" t="s">
        <v>402</v>
      </c>
      <c r="G18" s="75">
        <v>2</v>
      </c>
      <c r="H18" s="76">
        <v>17300</v>
      </c>
      <c r="I18" s="76">
        <v>1000</v>
      </c>
      <c r="J18" s="76"/>
      <c r="K18" s="76"/>
      <c r="L18" s="6"/>
      <c r="M18" s="76">
        <f t="shared" si="4"/>
        <v>18300</v>
      </c>
    </row>
    <row r="19" spans="1:13" ht="15">
      <c r="A19" s="2"/>
      <c r="B19" s="2"/>
      <c r="C19" s="5"/>
      <c r="D19" s="1"/>
      <c r="E19" s="1"/>
      <c r="F19" s="74" t="s">
        <v>11</v>
      </c>
      <c r="G19" s="75"/>
      <c r="H19" s="76"/>
      <c r="I19" s="76"/>
      <c r="J19" s="76"/>
      <c r="K19" s="76"/>
      <c r="L19" s="6"/>
      <c r="M19" s="76">
        <f t="shared" si="4"/>
        <v>0</v>
      </c>
    </row>
    <row r="20" spans="1:13" ht="15">
      <c r="A20" s="2"/>
      <c r="B20" s="2"/>
      <c r="C20" s="5"/>
      <c r="D20" s="1"/>
      <c r="E20" s="1"/>
      <c r="F20" s="74" t="s">
        <v>403</v>
      </c>
      <c r="G20" s="75"/>
      <c r="H20" s="76"/>
      <c r="I20" s="76"/>
      <c r="J20" s="76"/>
      <c r="K20" s="76"/>
      <c r="L20" s="6"/>
      <c r="M20" s="76">
        <f t="shared" si="4"/>
        <v>0</v>
      </c>
    </row>
    <row r="21" spans="1:13" ht="15">
      <c r="A21" s="77">
        <v>1.2</v>
      </c>
      <c r="B21" s="77"/>
      <c r="C21" s="78">
        <v>169</v>
      </c>
      <c r="D21" s="453" t="s">
        <v>407</v>
      </c>
      <c r="E21" s="454"/>
      <c r="F21" s="455"/>
      <c r="G21" s="79">
        <f aca="true" t="shared" si="6" ref="G21:L21">SUM(G22:G24)</f>
        <v>0</v>
      </c>
      <c r="H21" s="80">
        <f t="shared" si="6"/>
        <v>100000</v>
      </c>
      <c r="I21" s="80">
        <f t="shared" si="6"/>
        <v>15000</v>
      </c>
      <c r="J21" s="80">
        <f t="shared" si="6"/>
        <v>0</v>
      </c>
      <c r="K21" s="80">
        <f t="shared" si="6"/>
        <v>0</v>
      </c>
      <c r="L21" s="80">
        <f t="shared" si="6"/>
        <v>0</v>
      </c>
      <c r="M21" s="80">
        <f t="shared" si="4"/>
        <v>115000</v>
      </c>
    </row>
    <row r="22" spans="1:13" ht="15">
      <c r="A22" s="2"/>
      <c r="B22" s="2"/>
      <c r="C22" s="85"/>
      <c r="D22" s="1"/>
      <c r="E22" s="1"/>
      <c r="F22" s="74" t="s">
        <v>402</v>
      </c>
      <c r="G22" s="75"/>
      <c r="H22" s="6">
        <v>100000</v>
      </c>
      <c r="I22" s="76">
        <v>15000</v>
      </c>
      <c r="J22" s="76"/>
      <c r="K22" s="76"/>
      <c r="L22" s="6"/>
      <c r="M22" s="76">
        <f t="shared" si="4"/>
        <v>115000</v>
      </c>
    </row>
    <row r="23" spans="1:13" ht="15">
      <c r="A23" s="2"/>
      <c r="B23" s="2"/>
      <c r="C23" s="85"/>
      <c r="D23" s="1"/>
      <c r="E23" s="1"/>
      <c r="F23" s="74" t="s">
        <v>11</v>
      </c>
      <c r="G23" s="75"/>
      <c r="H23" s="76"/>
      <c r="I23" s="76"/>
      <c r="J23" s="76"/>
      <c r="K23" s="76"/>
      <c r="L23" s="6"/>
      <c r="M23" s="76">
        <f t="shared" si="4"/>
        <v>0</v>
      </c>
    </row>
    <row r="24" spans="1:13" ht="15">
      <c r="A24" s="2"/>
      <c r="B24" s="2"/>
      <c r="C24" s="85"/>
      <c r="D24" s="1"/>
      <c r="E24" s="1"/>
      <c r="F24" s="74" t="s">
        <v>403</v>
      </c>
      <c r="G24" s="75"/>
      <c r="H24" s="76"/>
      <c r="I24" s="76"/>
      <c r="J24" s="76"/>
      <c r="K24" s="76"/>
      <c r="L24" s="6"/>
      <c r="M24" s="76">
        <f t="shared" si="4"/>
        <v>0</v>
      </c>
    </row>
    <row r="25" spans="1:13" ht="15">
      <c r="A25" s="77">
        <v>1.3</v>
      </c>
      <c r="B25" s="77"/>
      <c r="C25" s="78">
        <v>163</v>
      </c>
      <c r="D25" s="453" t="s">
        <v>18</v>
      </c>
      <c r="E25" s="454"/>
      <c r="F25" s="455"/>
      <c r="G25" s="79">
        <f>SUM(G29+G33+G37+G41+G45+G49+G53)</f>
        <v>43</v>
      </c>
      <c r="H25" s="80">
        <f aca="true" t="shared" si="7" ref="H25:M25">SUM(H29+H33+H37+H41+H45+H49+H53)</f>
        <v>243500</v>
      </c>
      <c r="I25" s="80">
        <f t="shared" si="7"/>
        <v>74000</v>
      </c>
      <c r="J25" s="80">
        <f t="shared" si="7"/>
        <v>57000</v>
      </c>
      <c r="K25" s="80">
        <f t="shared" si="7"/>
        <v>2000</v>
      </c>
      <c r="L25" s="80">
        <f t="shared" si="7"/>
        <v>70000</v>
      </c>
      <c r="M25" s="80">
        <f t="shared" si="7"/>
        <v>446500</v>
      </c>
    </row>
    <row r="26" spans="1:13" ht="15">
      <c r="A26" s="2"/>
      <c r="B26" s="2"/>
      <c r="C26" s="5"/>
      <c r="D26" s="1"/>
      <c r="E26" s="1"/>
      <c r="F26" s="74" t="s">
        <v>402</v>
      </c>
      <c r="G26" s="75">
        <f>SUM(G30+G34+G38+G42+G46+G50+G54)</f>
        <v>43</v>
      </c>
      <c r="H26" s="76">
        <f aca="true" t="shared" si="8" ref="H26:M26">SUM(H30+H34+H38+H42+H46+H50+H54)</f>
        <v>243500</v>
      </c>
      <c r="I26" s="76">
        <f t="shared" si="8"/>
        <v>74000</v>
      </c>
      <c r="J26" s="76">
        <f t="shared" si="8"/>
        <v>57000</v>
      </c>
      <c r="K26" s="76">
        <f t="shared" si="8"/>
        <v>0</v>
      </c>
      <c r="L26" s="6">
        <f t="shared" si="8"/>
        <v>55000</v>
      </c>
      <c r="M26" s="76">
        <f t="shared" si="8"/>
        <v>429500</v>
      </c>
    </row>
    <row r="27" spans="1:13" ht="15">
      <c r="A27" s="2"/>
      <c r="B27" s="2"/>
      <c r="C27" s="5"/>
      <c r="D27" s="1"/>
      <c r="E27" s="1"/>
      <c r="F27" s="74" t="s">
        <v>11</v>
      </c>
      <c r="G27" s="75"/>
      <c r="H27" s="76">
        <f aca="true" t="shared" si="9" ref="H27:M28">SUM(H31+H35+H39+H43+H47+H51+H55)</f>
        <v>0</v>
      </c>
      <c r="I27" s="76">
        <f t="shared" si="9"/>
        <v>0</v>
      </c>
      <c r="J27" s="76">
        <f t="shared" si="9"/>
        <v>0</v>
      </c>
      <c r="K27" s="76">
        <v>2000</v>
      </c>
      <c r="L27" s="6">
        <f t="shared" si="9"/>
        <v>15000</v>
      </c>
      <c r="M27" s="76">
        <f t="shared" si="9"/>
        <v>17000</v>
      </c>
    </row>
    <row r="28" spans="1:13" ht="15">
      <c r="A28" s="2"/>
      <c r="B28" s="2"/>
      <c r="C28" s="5"/>
      <c r="D28" s="1"/>
      <c r="E28" s="1"/>
      <c r="F28" s="74" t="s">
        <v>403</v>
      </c>
      <c r="G28" s="75"/>
      <c r="H28" s="76">
        <f t="shared" si="9"/>
        <v>0</v>
      </c>
      <c r="I28" s="76">
        <f t="shared" si="9"/>
        <v>0</v>
      </c>
      <c r="J28" s="76">
        <f t="shared" si="9"/>
        <v>0</v>
      </c>
      <c r="K28" s="76">
        <f t="shared" si="9"/>
        <v>0</v>
      </c>
      <c r="L28" s="6">
        <f t="shared" si="9"/>
        <v>0</v>
      </c>
      <c r="M28" s="76">
        <f t="shared" si="9"/>
        <v>0</v>
      </c>
    </row>
    <row r="29" spans="1:13" ht="15">
      <c r="A29" s="81" t="s">
        <v>408</v>
      </c>
      <c r="B29" s="81"/>
      <c r="C29" s="3">
        <v>16317</v>
      </c>
      <c r="D29" s="82"/>
      <c r="E29" s="456" t="s">
        <v>15</v>
      </c>
      <c r="F29" s="457"/>
      <c r="G29" s="83">
        <f aca="true" t="shared" si="10" ref="G29:L29">SUM(G30:G32)</f>
        <v>42</v>
      </c>
      <c r="H29" s="84">
        <f t="shared" si="10"/>
        <v>235000</v>
      </c>
      <c r="I29" s="84">
        <f t="shared" si="10"/>
        <v>73000</v>
      </c>
      <c r="J29" s="84">
        <f t="shared" si="10"/>
        <v>57000</v>
      </c>
      <c r="K29" s="84">
        <f t="shared" si="10"/>
        <v>0</v>
      </c>
      <c r="L29" s="84">
        <f t="shared" si="10"/>
        <v>70000</v>
      </c>
      <c r="M29" s="84">
        <f aca="true" t="shared" si="11" ref="M29:M56">SUM(H29:L29)</f>
        <v>435000</v>
      </c>
    </row>
    <row r="30" spans="1:13" ht="15">
      <c r="A30" s="2"/>
      <c r="B30" s="2"/>
      <c r="C30" s="5"/>
      <c r="D30" s="1"/>
      <c r="E30" s="1"/>
      <c r="F30" s="74" t="s">
        <v>402</v>
      </c>
      <c r="G30" s="75">
        <v>42</v>
      </c>
      <c r="H30" s="76">
        <v>235000</v>
      </c>
      <c r="I30" s="6">
        <v>73000</v>
      </c>
      <c r="J30" s="76">
        <v>57000</v>
      </c>
      <c r="K30" s="76"/>
      <c r="L30" s="6">
        <v>55000</v>
      </c>
      <c r="M30" s="76">
        <f t="shared" si="11"/>
        <v>420000</v>
      </c>
    </row>
    <row r="31" spans="1:13" ht="15">
      <c r="A31" s="2"/>
      <c r="B31" s="2"/>
      <c r="C31" s="5"/>
      <c r="D31" s="1"/>
      <c r="E31" s="1"/>
      <c r="F31" s="74" t="s">
        <v>11</v>
      </c>
      <c r="G31" s="75"/>
      <c r="H31" s="76"/>
      <c r="I31" s="76"/>
      <c r="J31" s="76"/>
      <c r="K31" s="76"/>
      <c r="L31" s="6">
        <v>15000</v>
      </c>
      <c r="M31" s="76">
        <f t="shared" si="11"/>
        <v>15000</v>
      </c>
    </row>
    <row r="32" spans="1:13" ht="15">
      <c r="A32" s="2"/>
      <c r="B32" s="2"/>
      <c r="C32" s="5"/>
      <c r="D32" s="1"/>
      <c r="E32" s="1"/>
      <c r="F32" s="74" t="s">
        <v>403</v>
      </c>
      <c r="G32" s="75"/>
      <c r="H32" s="76">
        <v>0</v>
      </c>
      <c r="I32" s="76"/>
      <c r="J32" s="76"/>
      <c r="K32" s="76"/>
      <c r="L32" s="6">
        <v>0</v>
      </c>
      <c r="M32" s="76">
        <f t="shared" si="11"/>
        <v>0</v>
      </c>
    </row>
    <row r="33" spans="1:13" ht="15">
      <c r="A33" s="81" t="s">
        <v>409</v>
      </c>
      <c r="B33" s="81"/>
      <c r="C33" s="3">
        <v>16357</v>
      </c>
      <c r="D33" s="82"/>
      <c r="E33" s="456" t="s">
        <v>410</v>
      </c>
      <c r="F33" s="457"/>
      <c r="G33" s="83">
        <f aca="true" t="shared" si="12" ref="G33:L33">SUM(G34:G36)</f>
        <v>0</v>
      </c>
      <c r="H33" s="84">
        <f t="shared" si="12"/>
        <v>0</v>
      </c>
      <c r="I33" s="84">
        <f t="shared" si="12"/>
        <v>0</v>
      </c>
      <c r="J33" s="84">
        <f t="shared" si="12"/>
        <v>0</v>
      </c>
      <c r="K33" s="84">
        <f t="shared" si="12"/>
        <v>0</v>
      </c>
      <c r="L33" s="84">
        <f t="shared" si="12"/>
        <v>0</v>
      </c>
      <c r="M33" s="84">
        <f t="shared" si="11"/>
        <v>0</v>
      </c>
    </row>
    <row r="34" spans="1:13" ht="15">
      <c r="A34" s="2"/>
      <c r="B34" s="2"/>
      <c r="C34" s="5"/>
      <c r="D34" s="1"/>
      <c r="E34" s="1"/>
      <c r="F34" s="74" t="s">
        <v>402</v>
      </c>
      <c r="G34" s="75"/>
      <c r="H34" s="76"/>
      <c r="I34" s="76"/>
      <c r="J34" s="76"/>
      <c r="K34" s="76"/>
      <c r="L34" s="6"/>
      <c r="M34" s="76">
        <f t="shared" si="11"/>
        <v>0</v>
      </c>
    </row>
    <row r="35" spans="1:13" ht="15">
      <c r="A35" s="2"/>
      <c r="B35" s="2"/>
      <c r="C35" s="5"/>
      <c r="D35" s="1"/>
      <c r="E35" s="1"/>
      <c r="F35" s="74" t="s">
        <v>11</v>
      </c>
      <c r="G35" s="75"/>
      <c r="H35" s="76"/>
      <c r="I35" s="76"/>
      <c r="J35" s="76"/>
      <c r="K35" s="76"/>
      <c r="L35" s="6"/>
      <c r="M35" s="76">
        <f t="shared" si="11"/>
        <v>0</v>
      </c>
    </row>
    <row r="36" spans="1:13" ht="15">
      <c r="A36" s="2"/>
      <c r="B36" s="2"/>
      <c r="C36" s="5"/>
      <c r="D36" s="1"/>
      <c r="E36" s="1"/>
      <c r="F36" s="74" t="s">
        <v>403</v>
      </c>
      <c r="G36" s="75"/>
      <c r="H36" s="76"/>
      <c r="I36" s="76"/>
      <c r="J36" s="76"/>
      <c r="K36" s="76"/>
      <c r="L36" s="6"/>
      <c r="M36" s="76">
        <f t="shared" si="11"/>
        <v>0</v>
      </c>
    </row>
    <row r="37" spans="1:13" ht="15">
      <c r="A37" s="81" t="s">
        <v>411</v>
      </c>
      <c r="B37" s="81"/>
      <c r="C37" s="3">
        <v>16397</v>
      </c>
      <c r="D37" s="82"/>
      <c r="E37" s="456" t="s">
        <v>412</v>
      </c>
      <c r="F37" s="457"/>
      <c r="G37" s="83">
        <f aca="true" t="shared" si="13" ref="G37:L37">SUM(G38:G40)</f>
        <v>0</v>
      </c>
      <c r="H37" s="84">
        <f t="shared" si="13"/>
        <v>0</v>
      </c>
      <c r="I37" s="84">
        <f t="shared" si="13"/>
        <v>0</v>
      </c>
      <c r="J37" s="84">
        <f t="shared" si="13"/>
        <v>0</v>
      </c>
      <c r="K37" s="84">
        <f t="shared" si="13"/>
        <v>0</v>
      </c>
      <c r="L37" s="84">
        <f t="shared" si="13"/>
        <v>0</v>
      </c>
      <c r="M37" s="84">
        <f t="shared" si="11"/>
        <v>0</v>
      </c>
    </row>
    <row r="38" spans="1:13" ht="15">
      <c r="A38" s="2"/>
      <c r="B38" s="2"/>
      <c r="C38" s="5"/>
      <c r="D38" s="1"/>
      <c r="E38" s="1"/>
      <c r="F38" s="74" t="s">
        <v>402</v>
      </c>
      <c r="G38" s="75"/>
      <c r="H38" s="76"/>
      <c r="I38" s="76"/>
      <c r="J38" s="76"/>
      <c r="K38" s="76"/>
      <c r="L38" s="6"/>
      <c r="M38" s="76">
        <f t="shared" si="11"/>
        <v>0</v>
      </c>
    </row>
    <row r="39" spans="1:13" ht="15">
      <c r="A39" s="2"/>
      <c r="B39" s="2"/>
      <c r="C39" s="5"/>
      <c r="D39" s="1"/>
      <c r="E39" s="1"/>
      <c r="F39" s="74" t="s">
        <v>11</v>
      </c>
      <c r="G39" s="75"/>
      <c r="H39" s="76"/>
      <c r="I39" s="76"/>
      <c r="J39" s="76"/>
      <c r="K39" s="76"/>
      <c r="L39" s="6"/>
      <c r="M39" s="76">
        <f t="shared" si="11"/>
        <v>0</v>
      </c>
    </row>
    <row r="40" spans="1:13" ht="15">
      <c r="A40" s="2"/>
      <c r="B40" s="2"/>
      <c r="C40" s="5"/>
      <c r="D40" s="1"/>
      <c r="E40" s="1"/>
      <c r="F40" s="74" t="s">
        <v>403</v>
      </c>
      <c r="G40" s="75"/>
      <c r="H40" s="76"/>
      <c r="I40" s="76"/>
      <c r="J40" s="76"/>
      <c r="K40" s="76"/>
      <c r="L40" s="6"/>
      <c r="M40" s="76">
        <f t="shared" si="11"/>
        <v>0</v>
      </c>
    </row>
    <row r="41" spans="1:13" ht="15">
      <c r="A41" s="81" t="s">
        <v>413</v>
      </c>
      <c r="B41" s="81"/>
      <c r="C41" s="3">
        <v>16437</v>
      </c>
      <c r="D41" s="82"/>
      <c r="E41" s="456" t="s">
        <v>414</v>
      </c>
      <c r="F41" s="457"/>
      <c r="G41" s="83">
        <f aca="true" t="shared" si="14" ref="G41:L41">SUM(G42:G44)</f>
        <v>0</v>
      </c>
      <c r="H41" s="84">
        <f t="shared" si="14"/>
        <v>0</v>
      </c>
      <c r="I41" s="84">
        <f t="shared" si="14"/>
        <v>0</v>
      </c>
      <c r="J41" s="84">
        <f t="shared" si="14"/>
        <v>0</v>
      </c>
      <c r="K41" s="84">
        <f t="shared" si="14"/>
        <v>0</v>
      </c>
      <c r="L41" s="84">
        <f t="shared" si="14"/>
        <v>0</v>
      </c>
      <c r="M41" s="84">
        <f t="shared" si="11"/>
        <v>0</v>
      </c>
    </row>
    <row r="42" spans="1:13" ht="15">
      <c r="A42" s="2"/>
      <c r="B42" s="2"/>
      <c r="C42" s="5"/>
      <c r="D42" s="1"/>
      <c r="E42" s="1"/>
      <c r="F42" s="74" t="s">
        <v>402</v>
      </c>
      <c r="G42" s="75"/>
      <c r="H42" s="76"/>
      <c r="I42" s="76"/>
      <c r="J42" s="76"/>
      <c r="K42" s="76"/>
      <c r="L42" s="6"/>
      <c r="M42" s="76">
        <f t="shared" si="11"/>
        <v>0</v>
      </c>
    </row>
    <row r="43" spans="1:13" ht="15">
      <c r="A43" s="2"/>
      <c r="B43" s="2"/>
      <c r="C43" s="5"/>
      <c r="D43" s="1"/>
      <c r="E43" s="1"/>
      <c r="F43" s="74" t="s">
        <v>11</v>
      </c>
      <c r="G43" s="75"/>
      <c r="H43" s="76"/>
      <c r="I43" s="76"/>
      <c r="J43" s="76"/>
      <c r="K43" s="76"/>
      <c r="L43" s="6"/>
      <c r="M43" s="76">
        <f t="shared" si="11"/>
        <v>0</v>
      </c>
    </row>
    <row r="44" spans="1:13" ht="15">
      <c r="A44" s="2"/>
      <c r="B44" s="2"/>
      <c r="C44" s="5"/>
      <c r="D44" s="1"/>
      <c r="E44" s="1"/>
      <c r="F44" s="74" t="s">
        <v>403</v>
      </c>
      <c r="G44" s="75"/>
      <c r="H44" s="76"/>
      <c r="I44" s="76"/>
      <c r="J44" s="76"/>
      <c r="K44" s="76"/>
      <c r="L44" s="6"/>
      <c r="M44" s="76">
        <f t="shared" si="11"/>
        <v>0</v>
      </c>
    </row>
    <row r="45" spans="1:13" ht="15">
      <c r="A45" s="81" t="s">
        <v>415</v>
      </c>
      <c r="B45" s="81"/>
      <c r="C45" s="3">
        <v>16477</v>
      </c>
      <c r="D45" s="82"/>
      <c r="E45" s="456" t="s">
        <v>416</v>
      </c>
      <c r="F45" s="457"/>
      <c r="G45" s="83">
        <f aca="true" t="shared" si="15" ref="G45:L45">SUM(G46:G48)</f>
        <v>0</v>
      </c>
      <c r="H45" s="84">
        <f t="shared" si="15"/>
        <v>0</v>
      </c>
      <c r="I45" s="84">
        <f t="shared" si="15"/>
        <v>0</v>
      </c>
      <c r="J45" s="84">
        <f t="shared" si="15"/>
        <v>0</v>
      </c>
      <c r="K45" s="84">
        <f t="shared" si="15"/>
        <v>0</v>
      </c>
      <c r="L45" s="84">
        <f t="shared" si="15"/>
        <v>0</v>
      </c>
      <c r="M45" s="84">
        <f t="shared" si="11"/>
        <v>0</v>
      </c>
    </row>
    <row r="46" spans="1:13" ht="15">
      <c r="A46" s="2"/>
      <c r="B46" s="2"/>
      <c r="C46" s="5"/>
      <c r="D46" s="1"/>
      <c r="E46" s="1"/>
      <c r="F46" s="74" t="s">
        <v>402</v>
      </c>
      <c r="G46" s="75"/>
      <c r="H46" s="76"/>
      <c r="I46" s="76"/>
      <c r="J46" s="76"/>
      <c r="K46" s="76"/>
      <c r="L46" s="6"/>
      <c r="M46" s="76">
        <f t="shared" si="11"/>
        <v>0</v>
      </c>
    </row>
    <row r="47" spans="1:13" ht="15">
      <c r="A47" s="2"/>
      <c r="B47" s="2"/>
      <c r="C47" s="5"/>
      <c r="D47" s="1"/>
      <c r="E47" s="1"/>
      <c r="F47" s="74" t="s">
        <v>11</v>
      </c>
      <c r="G47" s="75"/>
      <c r="H47" s="76"/>
      <c r="I47" s="76"/>
      <c r="J47" s="76"/>
      <c r="K47" s="76"/>
      <c r="L47" s="6"/>
      <c r="M47" s="76">
        <f t="shared" si="11"/>
        <v>0</v>
      </c>
    </row>
    <row r="48" spans="1:13" ht="15">
      <c r="A48" s="2"/>
      <c r="B48" s="2"/>
      <c r="C48" s="5"/>
      <c r="D48" s="1"/>
      <c r="E48" s="1"/>
      <c r="F48" s="74" t="s">
        <v>403</v>
      </c>
      <c r="G48" s="75"/>
      <c r="H48" s="76"/>
      <c r="I48" s="76"/>
      <c r="J48" s="76"/>
      <c r="K48" s="76"/>
      <c r="L48" s="6"/>
      <c r="M48" s="76">
        <f t="shared" si="11"/>
        <v>0</v>
      </c>
    </row>
    <row r="49" spans="1:13" ht="15">
      <c r="A49" s="81" t="s">
        <v>417</v>
      </c>
      <c r="B49" s="81"/>
      <c r="C49" s="3">
        <v>16517</v>
      </c>
      <c r="D49" s="82"/>
      <c r="E49" s="456" t="s">
        <v>418</v>
      </c>
      <c r="F49" s="457"/>
      <c r="G49" s="83">
        <f aca="true" t="shared" si="16" ref="G49:L49">SUM(G50:G52)</f>
        <v>1</v>
      </c>
      <c r="H49" s="84">
        <f t="shared" si="16"/>
        <v>8500</v>
      </c>
      <c r="I49" s="84">
        <f t="shared" si="16"/>
        <v>1000</v>
      </c>
      <c r="J49" s="84">
        <f t="shared" si="16"/>
        <v>0</v>
      </c>
      <c r="K49" s="84">
        <f t="shared" si="16"/>
        <v>2000</v>
      </c>
      <c r="L49" s="84">
        <f t="shared" si="16"/>
        <v>0</v>
      </c>
      <c r="M49" s="84">
        <f t="shared" si="11"/>
        <v>11500</v>
      </c>
    </row>
    <row r="50" spans="1:13" ht="15">
      <c r="A50" s="2"/>
      <c r="B50" s="2"/>
      <c r="C50" s="5"/>
      <c r="D50" s="1"/>
      <c r="E50" s="1"/>
      <c r="F50" s="74" t="s">
        <v>402</v>
      </c>
      <c r="G50" s="75">
        <v>1</v>
      </c>
      <c r="H50" s="76">
        <v>8500</v>
      </c>
      <c r="I50" s="76">
        <v>1000</v>
      </c>
      <c r="J50" s="76"/>
      <c r="K50" s="76"/>
      <c r="L50" s="6"/>
      <c r="M50" s="76">
        <f t="shared" si="11"/>
        <v>9500</v>
      </c>
    </row>
    <row r="51" spans="1:13" ht="15">
      <c r="A51" s="2"/>
      <c r="B51" s="2"/>
      <c r="C51" s="5"/>
      <c r="D51" s="1"/>
      <c r="E51" s="1"/>
      <c r="F51" s="74" t="s">
        <v>11</v>
      </c>
      <c r="G51" s="75"/>
      <c r="H51" s="76"/>
      <c r="I51" s="76"/>
      <c r="J51" s="76"/>
      <c r="K51" s="6">
        <v>2000</v>
      </c>
      <c r="L51" s="6"/>
      <c r="M51" s="76">
        <f t="shared" si="11"/>
        <v>2000</v>
      </c>
    </row>
    <row r="52" spans="1:13" ht="15">
      <c r="A52" s="2"/>
      <c r="B52" s="2"/>
      <c r="C52" s="5"/>
      <c r="D52" s="1"/>
      <c r="E52" s="1"/>
      <c r="F52" s="74" t="s">
        <v>403</v>
      </c>
      <c r="G52" s="75"/>
      <c r="H52" s="76"/>
      <c r="I52" s="76"/>
      <c r="J52" s="76"/>
      <c r="K52" s="76"/>
      <c r="L52" s="6"/>
      <c r="M52" s="76">
        <f t="shared" si="11"/>
        <v>0</v>
      </c>
    </row>
    <row r="53" spans="1:13" ht="15">
      <c r="A53" s="81" t="s">
        <v>419</v>
      </c>
      <c r="B53" s="81"/>
      <c r="C53" s="3">
        <v>16557</v>
      </c>
      <c r="D53" s="82"/>
      <c r="E53" s="456" t="s">
        <v>420</v>
      </c>
      <c r="F53" s="457"/>
      <c r="G53" s="83">
        <f aca="true" t="shared" si="17" ref="G53:L53">SUM(G54:G56)</f>
        <v>0</v>
      </c>
      <c r="H53" s="84">
        <f t="shared" si="17"/>
        <v>0</v>
      </c>
      <c r="I53" s="84">
        <f t="shared" si="17"/>
        <v>0</v>
      </c>
      <c r="J53" s="84">
        <f t="shared" si="17"/>
        <v>0</v>
      </c>
      <c r="K53" s="84">
        <f t="shared" si="17"/>
        <v>0</v>
      </c>
      <c r="L53" s="84">
        <f t="shared" si="17"/>
        <v>0</v>
      </c>
      <c r="M53" s="84">
        <f t="shared" si="11"/>
        <v>0</v>
      </c>
    </row>
    <row r="54" spans="1:13" ht="15">
      <c r="A54" s="2"/>
      <c r="B54" s="2"/>
      <c r="C54" s="5"/>
      <c r="D54" s="1"/>
      <c r="E54" s="1"/>
      <c r="F54" s="74" t="s">
        <v>402</v>
      </c>
      <c r="G54" s="75"/>
      <c r="H54" s="76"/>
      <c r="I54" s="76"/>
      <c r="J54" s="76"/>
      <c r="K54" s="76"/>
      <c r="L54" s="6"/>
      <c r="M54" s="76">
        <f t="shared" si="11"/>
        <v>0</v>
      </c>
    </row>
    <row r="55" spans="1:13" ht="15">
      <c r="A55" s="2"/>
      <c r="B55" s="2"/>
      <c r="C55" s="5"/>
      <c r="D55" s="1"/>
      <c r="E55" s="1"/>
      <c r="F55" s="74" t="s">
        <v>11</v>
      </c>
      <c r="G55" s="75"/>
      <c r="H55" s="76"/>
      <c r="I55" s="76"/>
      <c r="J55" s="76"/>
      <c r="K55" s="76"/>
      <c r="L55" s="6"/>
      <c r="M55" s="76">
        <f t="shared" si="11"/>
        <v>0</v>
      </c>
    </row>
    <row r="56" spans="1:13" ht="15">
      <c r="A56" s="2"/>
      <c r="B56" s="2"/>
      <c r="C56" s="5"/>
      <c r="D56" s="1"/>
      <c r="E56" s="1"/>
      <c r="F56" s="74" t="s">
        <v>403</v>
      </c>
      <c r="G56" s="75"/>
      <c r="H56" s="76"/>
      <c r="I56" s="76"/>
      <c r="J56" s="76"/>
      <c r="K56" s="76"/>
      <c r="L56" s="6"/>
      <c r="M56" s="76">
        <f t="shared" si="11"/>
        <v>0</v>
      </c>
    </row>
    <row r="57" spans="1:13" ht="15">
      <c r="A57" s="77">
        <v>1.4</v>
      </c>
      <c r="B57" s="77"/>
      <c r="C57" s="78">
        <v>166</v>
      </c>
      <c r="D57" s="453" t="s">
        <v>421</v>
      </c>
      <c r="E57" s="454"/>
      <c r="F57" s="455"/>
      <c r="G57" s="79">
        <f aca="true" t="shared" si="18" ref="G57:L57">SUM(G58:G60)</f>
        <v>8</v>
      </c>
      <c r="H57" s="80">
        <f t="shared" si="18"/>
        <v>50000</v>
      </c>
      <c r="I57" s="80">
        <f t="shared" si="18"/>
        <v>15000</v>
      </c>
      <c r="J57" s="80">
        <f t="shared" si="18"/>
        <v>0</v>
      </c>
      <c r="K57" s="80">
        <f t="shared" si="18"/>
        <v>0</v>
      </c>
      <c r="L57" s="80">
        <f t="shared" si="18"/>
        <v>0</v>
      </c>
      <c r="M57" s="80">
        <f aca="true" t="shared" si="19" ref="M57:M64">SUM(H57:L57)</f>
        <v>65000</v>
      </c>
    </row>
    <row r="58" spans="1:13" ht="15">
      <c r="A58" s="2"/>
      <c r="B58" s="2"/>
      <c r="C58" s="5"/>
      <c r="D58" s="1"/>
      <c r="E58" s="1"/>
      <c r="F58" s="74" t="s">
        <v>402</v>
      </c>
      <c r="G58" s="75">
        <v>8</v>
      </c>
      <c r="H58" s="76">
        <v>50000</v>
      </c>
      <c r="I58" s="76">
        <v>15000</v>
      </c>
      <c r="J58" s="76"/>
      <c r="K58" s="76"/>
      <c r="L58" s="6"/>
      <c r="M58" s="76">
        <f t="shared" si="19"/>
        <v>65000</v>
      </c>
    </row>
    <row r="59" spans="1:13" ht="15">
      <c r="A59" s="2"/>
      <c r="B59" s="2"/>
      <c r="C59" s="5"/>
      <c r="D59" s="1"/>
      <c r="E59" s="1"/>
      <c r="F59" s="74" t="s">
        <v>11</v>
      </c>
      <c r="G59" s="75"/>
      <c r="H59" s="76"/>
      <c r="I59" s="76"/>
      <c r="J59" s="76"/>
      <c r="K59" s="76"/>
      <c r="L59" s="6"/>
      <c r="M59" s="76">
        <f t="shared" si="19"/>
        <v>0</v>
      </c>
    </row>
    <row r="60" spans="1:13" ht="15">
      <c r="A60" s="2"/>
      <c r="B60" s="2"/>
      <c r="C60" s="5"/>
      <c r="D60" s="1"/>
      <c r="E60" s="1"/>
      <c r="F60" s="74" t="s">
        <v>403</v>
      </c>
      <c r="G60" s="75"/>
      <c r="H60" s="76"/>
      <c r="I60" s="76"/>
      <c r="J60" s="76"/>
      <c r="K60" s="76"/>
      <c r="L60" s="6">
        <v>0</v>
      </c>
      <c r="M60" s="76">
        <f t="shared" si="19"/>
        <v>0</v>
      </c>
    </row>
    <row r="61" spans="1:13" ht="15">
      <c r="A61" s="77">
        <v>1.5</v>
      </c>
      <c r="B61" s="77"/>
      <c r="C61" s="78">
        <v>167</v>
      </c>
      <c r="D61" s="453" t="s">
        <v>422</v>
      </c>
      <c r="E61" s="454"/>
      <c r="F61" s="455"/>
      <c r="G61" s="79">
        <f aca="true" t="shared" si="20" ref="G61:L61">SUM(G62:G64)</f>
        <v>4</v>
      </c>
      <c r="H61" s="80">
        <f t="shared" si="20"/>
        <v>22200</v>
      </c>
      <c r="I61" s="80">
        <f t="shared" si="20"/>
        <v>2000</v>
      </c>
      <c r="J61" s="80">
        <f t="shared" si="20"/>
        <v>0</v>
      </c>
      <c r="K61" s="80">
        <f t="shared" si="20"/>
        <v>0</v>
      </c>
      <c r="L61" s="80">
        <f t="shared" si="20"/>
        <v>0</v>
      </c>
      <c r="M61" s="80">
        <f t="shared" si="19"/>
        <v>24200</v>
      </c>
    </row>
    <row r="62" spans="1:13" ht="15">
      <c r="A62" s="2"/>
      <c r="B62" s="2"/>
      <c r="C62" s="5"/>
      <c r="D62" s="1"/>
      <c r="E62" s="1"/>
      <c r="F62" s="74" t="s">
        <v>402</v>
      </c>
      <c r="G62" s="75">
        <v>4</v>
      </c>
      <c r="H62" s="76">
        <v>22200</v>
      </c>
      <c r="I62" s="76">
        <v>2000</v>
      </c>
      <c r="J62" s="76"/>
      <c r="K62" s="76"/>
      <c r="L62" s="6"/>
      <c r="M62" s="76">
        <f t="shared" si="19"/>
        <v>24200</v>
      </c>
    </row>
    <row r="63" spans="1:13" ht="15">
      <c r="A63" s="2"/>
      <c r="B63" s="2"/>
      <c r="C63" s="5"/>
      <c r="D63" s="1"/>
      <c r="E63" s="1"/>
      <c r="F63" s="74" t="s">
        <v>11</v>
      </c>
      <c r="G63" s="75"/>
      <c r="H63" s="76"/>
      <c r="I63" s="76"/>
      <c r="J63" s="76"/>
      <c r="K63" s="76"/>
      <c r="L63" s="6"/>
      <c r="M63" s="76">
        <f t="shared" si="19"/>
        <v>0</v>
      </c>
    </row>
    <row r="64" spans="1:13" ht="15">
      <c r="A64" s="2"/>
      <c r="B64" s="2"/>
      <c r="C64" s="5"/>
      <c r="D64" s="1"/>
      <c r="E64" s="1"/>
      <c r="F64" s="74" t="s">
        <v>403</v>
      </c>
      <c r="G64" s="75"/>
      <c r="H64" s="76"/>
      <c r="I64" s="76"/>
      <c r="J64" s="76"/>
      <c r="K64" s="76"/>
      <c r="L64" s="6"/>
      <c r="M64" s="76">
        <f t="shared" si="19"/>
        <v>0</v>
      </c>
    </row>
    <row r="65" spans="1:13" ht="15">
      <c r="A65" s="77">
        <v>1.6</v>
      </c>
      <c r="B65" s="77"/>
      <c r="C65" s="78">
        <v>175</v>
      </c>
      <c r="D65" s="453" t="s">
        <v>423</v>
      </c>
      <c r="E65" s="454"/>
      <c r="F65" s="455"/>
      <c r="G65" s="79">
        <f>G69+G73</f>
        <v>21</v>
      </c>
      <c r="H65" s="80">
        <f aca="true" t="shared" si="21" ref="H65:M68">H69+H73</f>
        <v>127000</v>
      </c>
      <c r="I65" s="80">
        <f t="shared" si="21"/>
        <v>20000</v>
      </c>
      <c r="J65" s="80">
        <f t="shared" si="21"/>
        <v>0</v>
      </c>
      <c r="K65" s="80">
        <f t="shared" si="21"/>
        <v>0</v>
      </c>
      <c r="L65" s="80">
        <f t="shared" si="21"/>
        <v>158109</v>
      </c>
      <c r="M65" s="80">
        <f t="shared" si="21"/>
        <v>305109</v>
      </c>
    </row>
    <row r="66" spans="1:13" ht="15">
      <c r="A66" s="2"/>
      <c r="B66" s="2"/>
      <c r="C66" s="5"/>
      <c r="D66" s="1"/>
      <c r="E66" s="1"/>
      <c r="F66" s="74" t="s">
        <v>402</v>
      </c>
      <c r="G66" s="75"/>
      <c r="H66" s="76">
        <f t="shared" si="21"/>
        <v>127000</v>
      </c>
      <c r="I66" s="76">
        <f t="shared" si="21"/>
        <v>20000</v>
      </c>
      <c r="J66" s="76">
        <f t="shared" si="21"/>
        <v>0</v>
      </c>
      <c r="K66" s="76">
        <f t="shared" si="21"/>
        <v>0</v>
      </c>
      <c r="L66" s="6">
        <f t="shared" si="21"/>
        <v>0</v>
      </c>
      <c r="M66" s="76">
        <f t="shared" si="21"/>
        <v>147000</v>
      </c>
    </row>
    <row r="67" spans="1:13" ht="15">
      <c r="A67" s="2"/>
      <c r="B67" s="2"/>
      <c r="C67" s="5"/>
      <c r="D67" s="1"/>
      <c r="E67" s="1"/>
      <c r="F67" s="74" t="s">
        <v>11</v>
      </c>
      <c r="G67" s="75"/>
      <c r="H67" s="76">
        <f t="shared" si="21"/>
        <v>0</v>
      </c>
      <c r="I67" s="76">
        <f t="shared" si="21"/>
        <v>0</v>
      </c>
      <c r="J67" s="76">
        <f t="shared" si="21"/>
        <v>0</v>
      </c>
      <c r="K67" s="76">
        <f t="shared" si="21"/>
        <v>0</v>
      </c>
      <c r="L67" s="6">
        <f t="shared" si="21"/>
        <v>158109</v>
      </c>
      <c r="M67" s="76">
        <f t="shared" si="21"/>
        <v>158109</v>
      </c>
    </row>
    <row r="68" spans="1:13" ht="15">
      <c r="A68" s="2"/>
      <c r="B68" s="2"/>
      <c r="C68" s="5"/>
      <c r="D68" s="1"/>
      <c r="E68" s="1"/>
      <c r="F68" s="74" t="s">
        <v>403</v>
      </c>
      <c r="G68" s="75"/>
      <c r="H68" s="76">
        <f t="shared" si="21"/>
        <v>0</v>
      </c>
      <c r="I68" s="76">
        <f t="shared" si="21"/>
        <v>0</v>
      </c>
      <c r="J68" s="76">
        <f t="shared" si="21"/>
        <v>0</v>
      </c>
      <c r="K68" s="76">
        <f t="shared" si="21"/>
        <v>0</v>
      </c>
      <c r="L68" s="6">
        <f t="shared" si="21"/>
        <v>0</v>
      </c>
      <c r="M68" s="76">
        <f t="shared" si="21"/>
        <v>0</v>
      </c>
    </row>
    <row r="69" spans="1:13" ht="15">
      <c r="A69" s="81" t="s">
        <v>424</v>
      </c>
      <c r="B69" s="81"/>
      <c r="C69" s="3">
        <v>17517</v>
      </c>
      <c r="D69" s="82"/>
      <c r="E69" s="456" t="s">
        <v>425</v>
      </c>
      <c r="F69" s="457"/>
      <c r="G69" s="83">
        <f aca="true" t="shared" si="22" ref="G69:L69">SUM(G70:G72)</f>
        <v>21</v>
      </c>
      <c r="H69" s="84">
        <f t="shared" si="22"/>
        <v>127000</v>
      </c>
      <c r="I69" s="84">
        <f t="shared" si="22"/>
        <v>20000</v>
      </c>
      <c r="J69" s="84">
        <f t="shared" si="22"/>
        <v>0</v>
      </c>
      <c r="K69" s="84">
        <f t="shared" si="22"/>
        <v>0</v>
      </c>
      <c r="L69" s="84">
        <f t="shared" si="22"/>
        <v>158109</v>
      </c>
      <c r="M69" s="84">
        <f aca="true" t="shared" si="23" ref="M69:M76">SUM(H69:L69)</f>
        <v>305109</v>
      </c>
    </row>
    <row r="70" spans="1:13" ht="15">
      <c r="A70" s="2"/>
      <c r="B70" s="2"/>
      <c r="C70" s="5"/>
      <c r="D70" s="1"/>
      <c r="E70" s="1"/>
      <c r="F70" s="74" t="s">
        <v>402</v>
      </c>
      <c r="G70" s="75">
        <v>21</v>
      </c>
      <c r="H70" s="76">
        <v>127000</v>
      </c>
      <c r="I70" s="6">
        <v>20000</v>
      </c>
      <c r="J70" s="76"/>
      <c r="K70" s="76"/>
      <c r="L70" s="6"/>
      <c r="M70" s="76">
        <f t="shared" si="23"/>
        <v>147000</v>
      </c>
    </row>
    <row r="71" spans="1:13" ht="15">
      <c r="A71" s="2"/>
      <c r="B71" s="2"/>
      <c r="C71" s="5"/>
      <c r="D71" s="1"/>
      <c r="E71" s="1"/>
      <c r="F71" s="74" t="s">
        <v>11</v>
      </c>
      <c r="G71" s="75"/>
      <c r="H71" s="76"/>
      <c r="I71" s="76"/>
      <c r="J71" s="76"/>
      <c r="K71" s="76"/>
      <c r="L71" s="6">
        <v>158109</v>
      </c>
      <c r="M71" s="76">
        <f t="shared" si="23"/>
        <v>158109</v>
      </c>
    </row>
    <row r="72" spans="1:13" ht="15">
      <c r="A72" s="2"/>
      <c r="B72" s="2"/>
      <c r="C72" s="5"/>
      <c r="D72" s="1"/>
      <c r="E72" s="1"/>
      <c r="F72" s="74" t="s">
        <v>403</v>
      </c>
      <c r="G72" s="75"/>
      <c r="H72" s="76"/>
      <c r="I72" s="76"/>
      <c r="J72" s="76"/>
      <c r="K72" s="76"/>
      <c r="L72" s="6"/>
      <c r="M72" s="76">
        <f t="shared" si="23"/>
        <v>0</v>
      </c>
    </row>
    <row r="73" spans="1:13" ht="15">
      <c r="A73" s="81" t="s">
        <v>426</v>
      </c>
      <c r="B73" s="81"/>
      <c r="C73" s="3">
        <v>17557</v>
      </c>
      <c r="D73" s="82"/>
      <c r="E73" s="456" t="s">
        <v>427</v>
      </c>
      <c r="F73" s="457"/>
      <c r="G73" s="83">
        <f aca="true" t="shared" si="24" ref="G73:L73">SUM(G74:G76)</f>
        <v>0</v>
      </c>
      <c r="H73" s="84">
        <f t="shared" si="24"/>
        <v>0</v>
      </c>
      <c r="I73" s="84">
        <f t="shared" si="24"/>
        <v>0</v>
      </c>
      <c r="J73" s="84">
        <f t="shared" si="24"/>
        <v>0</v>
      </c>
      <c r="K73" s="84">
        <f t="shared" si="24"/>
        <v>0</v>
      </c>
      <c r="L73" s="84">
        <f t="shared" si="24"/>
        <v>0</v>
      </c>
      <c r="M73" s="84">
        <f t="shared" si="23"/>
        <v>0</v>
      </c>
    </row>
    <row r="74" spans="1:13" ht="15">
      <c r="A74" s="2"/>
      <c r="B74" s="2"/>
      <c r="C74" s="5"/>
      <c r="D74" s="1"/>
      <c r="E74" s="1"/>
      <c r="F74" s="74" t="s">
        <v>402</v>
      </c>
      <c r="G74" s="75"/>
      <c r="H74" s="76"/>
      <c r="I74" s="76"/>
      <c r="J74" s="76"/>
      <c r="K74" s="76"/>
      <c r="L74" s="6"/>
      <c r="M74" s="76">
        <f t="shared" si="23"/>
        <v>0</v>
      </c>
    </row>
    <row r="75" spans="1:13" ht="15">
      <c r="A75" s="2"/>
      <c r="B75" s="2"/>
      <c r="C75" s="5"/>
      <c r="D75" s="1"/>
      <c r="E75" s="1"/>
      <c r="F75" s="74" t="s">
        <v>11</v>
      </c>
      <c r="G75" s="75"/>
      <c r="H75" s="76"/>
      <c r="I75" s="76"/>
      <c r="J75" s="76"/>
      <c r="K75" s="76"/>
      <c r="L75" s="6"/>
      <c r="M75" s="76">
        <f t="shared" si="23"/>
        <v>0</v>
      </c>
    </row>
    <row r="76" spans="1:13" ht="15">
      <c r="A76" s="2"/>
      <c r="B76" s="2"/>
      <c r="C76" s="5"/>
      <c r="D76" s="1"/>
      <c r="E76" s="1"/>
      <c r="F76" s="74" t="s">
        <v>403</v>
      </c>
      <c r="G76" s="75"/>
      <c r="H76" s="76"/>
      <c r="I76" s="76"/>
      <c r="J76" s="76"/>
      <c r="K76" s="76"/>
      <c r="L76" s="6"/>
      <c r="M76" s="76">
        <f t="shared" si="23"/>
        <v>0</v>
      </c>
    </row>
    <row r="77" spans="1:13" ht="15">
      <c r="A77" s="77">
        <v>1.7</v>
      </c>
      <c r="B77" s="77"/>
      <c r="C77" s="78">
        <v>180</v>
      </c>
      <c r="D77" s="453" t="s">
        <v>0</v>
      </c>
      <c r="E77" s="454"/>
      <c r="F77" s="455"/>
      <c r="G77" s="79">
        <f aca="true" t="shared" si="25" ref="G77:M80">G81+G85+G89+G93+G97+G101+G105</f>
        <v>22</v>
      </c>
      <c r="H77" s="80">
        <f t="shared" si="25"/>
        <v>145000</v>
      </c>
      <c r="I77" s="80">
        <f t="shared" si="25"/>
        <v>195000</v>
      </c>
      <c r="J77" s="80">
        <f t="shared" si="25"/>
        <v>28000</v>
      </c>
      <c r="K77" s="80">
        <f t="shared" si="25"/>
        <v>6000</v>
      </c>
      <c r="L77" s="80">
        <f t="shared" si="25"/>
        <v>517730</v>
      </c>
      <c r="M77" s="80">
        <f t="shared" si="25"/>
        <v>891730</v>
      </c>
    </row>
    <row r="78" spans="1:13" ht="15">
      <c r="A78" s="2"/>
      <c r="B78" s="2"/>
      <c r="C78" s="5"/>
      <c r="D78" s="1"/>
      <c r="E78" s="1"/>
      <c r="F78" s="74" t="s">
        <v>402</v>
      </c>
      <c r="G78" s="75">
        <f>G82+G86+G90+G94+G98+G102+G106</f>
        <v>22</v>
      </c>
      <c r="H78" s="76">
        <f t="shared" si="25"/>
        <v>145000</v>
      </c>
      <c r="I78" s="76">
        <f t="shared" si="25"/>
        <v>177000</v>
      </c>
      <c r="J78" s="76">
        <f t="shared" si="25"/>
        <v>28000</v>
      </c>
      <c r="K78" s="76">
        <f t="shared" si="25"/>
        <v>0</v>
      </c>
      <c r="L78" s="76">
        <f t="shared" si="25"/>
        <v>341730</v>
      </c>
      <c r="M78" s="76">
        <f t="shared" si="25"/>
        <v>691730</v>
      </c>
    </row>
    <row r="79" spans="1:13" ht="15">
      <c r="A79" s="2"/>
      <c r="B79" s="2"/>
      <c r="C79" s="5"/>
      <c r="D79" s="1"/>
      <c r="E79" s="1"/>
      <c r="F79" s="74" t="s">
        <v>11</v>
      </c>
      <c r="G79" s="75"/>
      <c r="H79" s="76">
        <f t="shared" si="25"/>
        <v>0</v>
      </c>
      <c r="I79" s="76">
        <f t="shared" si="25"/>
        <v>18000</v>
      </c>
      <c r="J79" s="76">
        <f t="shared" si="25"/>
        <v>0</v>
      </c>
      <c r="K79" s="76">
        <f t="shared" si="25"/>
        <v>6000</v>
      </c>
      <c r="L79" s="6">
        <f t="shared" si="25"/>
        <v>176000</v>
      </c>
      <c r="M79" s="76">
        <f t="shared" si="25"/>
        <v>200000</v>
      </c>
    </row>
    <row r="80" spans="1:13" ht="15">
      <c r="A80" s="2"/>
      <c r="B80" s="2"/>
      <c r="C80" s="5"/>
      <c r="D80" s="1"/>
      <c r="E80" s="1"/>
      <c r="F80" s="74" t="s">
        <v>403</v>
      </c>
      <c r="G80" s="75"/>
      <c r="H80" s="76">
        <f t="shared" si="25"/>
        <v>0</v>
      </c>
      <c r="I80" s="76">
        <f t="shared" si="25"/>
        <v>0</v>
      </c>
      <c r="J80" s="76">
        <f t="shared" si="25"/>
        <v>0</v>
      </c>
      <c r="K80" s="76">
        <f t="shared" si="25"/>
        <v>0</v>
      </c>
      <c r="L80" s="6">
        <f t="shared" si="25"/>
        <v>0</v>
      </c>
      <c r="M80" s="76">
        <f t="shared" si="25"/>
        <v>0</v>
      </c>
    </row>
    <row r="81" spans="1:13" ht="15">
      <c r="A81" s="81" t="s">
        <v>428</v>
      </c>
      <c r="B81" s="81"/>
      <c r="C81" s="3">
        <v>18017</v>
      </c>
      <c r="D81" s="82"/>
      <c r="E81" s="456" t="s">
        <v>16</v>
      </c>
      <c r="F81" s="457"/>
      <c r="G81" s="83">
        <f aca="true" t="shared" si="26" ref="G81:L81">SUM(G82:G84)</f>
        <v>22</v>
      </c>
      <c r="H81" s="84">
        <f t="shared" si="26"/>
        <v>145000</v>
      </c>
      <c r="I81" s="84">
        <f t="shared" si="26"/>
        <v>195000</v>
      </c>
      <c r="J81" s="84">
        <f t="shared" si="26"/>
        <v>28000</v>
      </c>
      <c r="K81" s="84">
        <f t="shared" si="26"/>
        <v>6000</v>
      </c>
      <c r="L81" s="84">
        <f t="shared" si="26"/>
        <v>517730</v>
      </c>
      <c r="M81" s="84">
        <f aca="true" t="shared" si="27" ref="M81:M112">SUM(H81:L81)</f>
        <v>891730</v>
      </c>
    </row>
    <row r="82" spans="1:13" ht="15">
      <c r="A82" s="2"/>
      <c r="B82" s="2"/>
      <c r="C82" s="5"/>
      <c r="D82" s="1"/>
      <c r="E82" s="1"/>
      <c r="F82" s="74" t="s">
        <v>402</v>
      </c>
      <c r="G82" s="75">
        <v>22</v>
      </c>
      <c r="H82" s="76">
        <v>145000</v>
      </c>
      <c r="I82" s="6">
        <v>177000</v>
      </c>
      <c r="J82" s="6">
        <v>28000</v>
      </c>
      <c r="K82" s="6"/>
      <c r="L82" s="6">
        <v>341730</v>
      </c>
      <c r="M82" s="76">
        <f t="shared" si="27"/>
        <v>691730</v>
      </c>
    </row>
    <row r="83" spans="1:13" ht="15">
      <c r="A83" s="2"/>
      <c r="B83" s="2"/>
      <c r="C83" s="5"/>
      <c r="D83" s="1"/>
      <c r="E83" s="1"/>
      <c r="F83" s="74" t="s">
        <v>11</v>
      </c>
      <c r="G83" s="75"/>
      <c r="H83" s="76"/>
      <c r="I83" s="6">
        <v>18000</v>
      </c>
      <c r="J83" s="6"/>
      <c r="K83" s="6">
        <v>6000</v>
      </c>
      <c r="L83" s="6">
        <v>176000</v>
      </c>
      <c r="M83" s="76">
        <f t="shared" si="27"/>
        <v>200000</v>
      </c>
    </row>
    <row r="84" spans="1:13" ht="15">
      <c r="A84" s="2"/>
      <c r="B84" s="2"/>
      <c r="C84" s="5"/>
      <c r="D84" s="1"/>
      <c r="E84" s="1"/>
      <c r="F84" s="74" t="s">
        <v>403</v>
      </c>
      <c r="G84" s="75"/>
      <c r="H84" s="76"/>
      <c r="I84" s="6"/>
      <c r="J84" s="6"/>
      <c r="K84" s="6"/>
      <c r="L84" s="6"/>
      <c r="M84" s="76">
        <f t="shared" si="27"/>
        <v>0</v>
      </c>
    </row>
    <row r="85" spans="1:13" ht="15">
      <c r="A85" s="81" t="s">
        <v>429</v>
      </c>
      <c r="B85" s="81"/>
      <c r="C85" s="3">
        <v>18057</v>
      </c>
      <c r="D85" s="82"/>
      <c r="E85" s="456" t="s">
        <v>430</v>
      </c>
      <c r="F85" s="457"/>
      <c r="G85" s="83">
        <f aca="true" t="shared" si="28" ref="G85:L85">SUM(G86:G88)</f>
        <v>0</v>
      </c>
      <c r="H85" s="84">
        <f t="shared" si="28"/>
        <v>0</v>
      </c>
      <c r="I85" s="84">
        <f t="shared" si="28"/>
        <v>0</v>
      </c>
      <c r="J85" s="84">
        <f t="shared" si="28"/>
        <v>0</v>
      </c>
      <c r="K85" s="84">
        <f t="shared" si="28"/>
        <v>0</v>
      </c>
      <c r="L85" s="84">
        <f t="shared" si="28"/>
        <v>0</v>
      </c>
      <c r="M85" s="84">
        <f t="shared" si="27"/>
        <v>0</v>
      </c>
    </row>
    <row r="86" spans="1:13" ht="15">
      <c r="A86" s="2"/>
      <c r="B86" s="2"/>
      <c r="C86" s="5"/>
      <c r="D86" s="1"/>
      <c r="E86" s="1"/>
      <c r="F86" s="74" t="s">
        <v>402</v>
      </c>
      <c r="G86" s="75"/>
      <c r="H86" s="76"/>
      <c r="I86" s="76"/>
      <c r="J86" s="76"/>
      <c r="K86" s="76"/>
      <c r="L86" s="6"/>
      <c r="M86" s="76">
        <f t="shared" si="27"/>
        <v>0</v>
      </c>
    </row>
    <row r="87" spans="1:13" ht="15">
      <c r="A87" s="2"/>
      <c r="B87" s="2"/>
      <c r="C87" s="5"/>
      <c r="D87" s="1"/>
      <c r="E87" s="1"/>
      <c r="F87" s="74" t="s">
        <v>11</v>
      </c>
      <c r="G87" s="75"/>
      <c r="H87" s="76"/>
      <c r="I87" s="76"/>
      <c r="J87" s="76"/>
      <c r="K87" s="76"/>
      <c r="L87" s="6"/>
      <c r="M87" s="76">
        <f t="shared" si="27"/>
        <v>0</v>
      </c>
    </row>
    <row r="88" spans="1:13" ht="15">
      <c r="A88" s="2"/>
      <c r="B88" s="2"/>
      <c r="C88" s="5"/>
      <c r="D88" s="1"/>
      <c r="E88" s="1"/>
      <c r="F88" s="74" t="s">
        <v>403</v>
      </c>
      <c r="G88" s="75"/>
      <c r="H88" s="76"/>
      <c r="I88" s="76"/>
      <c r="J88" s="76"/>
      <c r="K88" s="76"/>
      <c r="L88" s="6"/>
      <c r="M88" s="76">
        <f t="shared" si="27"/>
        <v>0</v>
      </c>
    </row>
    <row r="89" spans="1:13" ht="15">
      <c r="A89" s="81" t="s">
        <v>431</v>
      </c>
      <c r="B89" s="81"/>
      <c r="C89" s="3">
        <v>18097</v>
      </c>
      <c r="D89" s="82"/>
      <c r="E89" s="456" t="s">
        <v>432</v>
      </c>
      <c r="F89" s="457"/>
      <c r="G89" s="83">
        <f aca="true" t="shared" si="29" ref="G89:L89">SUM(G90:G92)</f>
        <v>0</v>
      </c>
      <c r="H89" s="84">
        <f t="shared" si="29"/>
        <v>0</v>
      </c>
      <c r="I89" s="84">
        <f t="shared" si="29"/>
        <v>0</v>
      </c>
      <c r="J89" s="84">
        <f t="shared" si="29"/>
        <v>0</v>
      </c>
      <c r="K89" s="84">
        <f t="shared" si="29"/>
        <v>0</v>
      </c>
      <c r="L89" s="84">
        <f t="shared" si="29"/>
        <v>0</v>
      </c>
      <c r="M89" s="84">
        <f t="shared" si="27"/>
        <v>0</v>
      </c>
    </row>
    <row r="90" spans="1:13" ht="15">
      <c r="A90" s="2"/>
      <c r="B90" s="2"/>
      <c r="C90" s="5"/>
      <c r="D90" s="1"/>
      <c r="E90" s="1"/>
      <c r="F90" s="74" t="s">
        <v>402</v>
      </c>
      <c r="G90" s="75"/>
      <c r="H90" s="76"/>
      <c r="I90" s="76"/>
      <c r="J90" s="76"/>
      <c r="K90" s="76"/>
      <c r="L90" s="6"/>
      <c r="M90" s="76">
        <f t="shared" si="27"/>
        <v>0</v>
      </c>
    </row>
    <row r="91" spans="1:13" ht="15">
      <c r="A91" s="2"/>
      <c r="B91" s="2"/>
      <c r="C91" s="5"/>
      <c r="D91" s="1"/>
      <c r="E91" s="1"/>
      <c r="F91" s="74" t="s">
        <v>11</v>
      </c>
      <c r="G91" s="75"/>
      <c r="H91" s="76"/>
      <c r="I91" s="76"/>
      <c r="J91" s="76"/>
      <c r="K91" s="76"/>
      <c r="L91" s="6"/>
      <c r="M91" s="76">
        <f t="shared" si="27"/>
        <v>0</v>
      </c>
    </row>
    <row r="92" spans="1:13" ht="15">
      <c r="A92" s="2"/>
      <c r="B92" s="2"/>
      <c r="C92" s="5"/>
      <c r="D92" s="1"/>
      <c r="E92" s="1"/>
      <c r="F92" s="74" t="s">
        <v>403</v>
      </c>
      <c r="G92" s="75"/>
      <c r="H92" s="76"/>
      <c r="I92" s="76"/>
      <c r="J92" s="76"/>
      <c r="K92" s="76"/>
      <c r="L92" s="6"/>
      <c r="M92" s="76">
        <f t="shared" si="27"/>
        <v>0</v>
      </c>
    </row>
    <row r="93" spans="1:13" ht="15">
      <c r="A93" s="81" t="s">
        <v>433</v>
      </c>
      <c r="B93" s="81"/>
      <c r="C93" s="3">
        <v>18137</v>
      </c>
      <c r="D93" s="82"/>
      <c r="E93" s="456" t="s">
        <v>434</v>
      </c>
      <c r="F93" s="457"/>
      <c r="G93" s="83">
        <f aca="true" t="shared" si="30" ref="G93:L93">SUM(G94:G96)</f>
        <v>0</v>
      </c>
      <c r="H93" s="84">
        <f t="shared" si="30"/>
        <v>0</v>
      </c>
      <c r="I93" s="84">
        <f t="shared" si="30"/>
        <v>0</v>
      </c>
      <c r="J93" s="84">
        <f t="shared" si="30"/>
        <v>0</v>
      </c>
      <c r="K93" s="84">
        <f t="shared" si="30"/>
        <v>0</v>
      </c>
      <c r="L93" s="84">
        <f t="shared" si="30"/>
        <v>0</v>
      </c>
      <c r="M93" s="84">
        <f t="shared" si="27"/>
        <v>0</v>
      </c>
    </row>
    <row r="94" spans="1:13" ht="15">
      <c r="A94" s="2"/>
      <c r="B94" s="2"/>
      <c r="C94" s="5"/>
      <c r="D94" s="1"/>
      <c r="E94" s="1"/>
      <c r="F94" s="74" t="s">
        <v>402</v>
      </c>
      <c r="G94" s="75"/>
      <c r="H94" s="76"/>
      <c r="I94" s="76"/>
      <c r="J94" s="76"/>
      <c r="K94" s="76"/>
      <c r="L94" s="6"/>
      <c r="M94" s="76">
        <f t="shared" si="27"/>
        <v>0</v>
      </c>
    </row>
    <row r="95" spans="1:13" ht="15">
      <c r="A95" s="2"/>
      <c r="B95" s="2"/>
      <c r="C95" s="5"/>
      <c r="D95" s="1"/>
      <c r="E95" s="1"/>
      <c r="F95" s="74" t="s">
        <v>11</v>
      </c>
      <c r="G95" s="75"/>
      <c r="H95" s="76"/>
      <c r="I95" s="76"/>
      <c r="J95" s="76"/>
      <c r="K95" s="76"/>
      <c r="L95" s="6"/>
      <c r="M95" s="76">
        <f t="shared" si="27"/>
        <v>0</v>
      </c>
    </row>
    <row r="96" spans="1:13" ht="15">
      <c r="A96" s="2"/>
      <c r="B96" s="2"/>
      <c r="C96" s="5"/>
      <c r="D96" s="1"/>
      <c r="E96" s="1"/>
      <c r="F96" s="74" t="s">
        <v>403</v>
      </c>
      <c r="G96" s="75"/>
      <c r="H96" s="76"/>
      <c r="I96" s="76"/>
      <c r="J96" s="76"/>
      <c r="K96" s="76"/>
      <c r="L96" s="6"/>
      <c r="M96" s="76">
        <f t="shared" si="27"/>
        <v>0</v>
      </c>
    </row>
    <row r="97" spans="1:13" ht="15">
      <c r="A97" s="81" t="s">
        <v>435</v>
      </c>
      <c r="B97" s="81"/>
      <c r="C97" s="3">
        <v>18177</v>
      </c>
      <c r="D97" s="82"/>
      <c r="E97" s="456" t="s">
        <v>436</v>
      </c>
      <c r="F97" s="457"/>
      <c r="G97" s="83">
        <f aca="true" t="shared" si="31" ref="G97:L97">SUM(G98:G100)</f>
        <v>0</v>
      </c>
      <c r="H97" s="84">
        <f t="shared" si="31"/>
        <v>0</v>
      </c>
      <c r="I97" s="84">
        <f t="shared" si="31"/>
        <v>0</v>
      </c>
      <c r="J97" s="84">
        <f t="shared" si="31"/>
        <v>0</v>
      </c>
      <c r="K97" s="84">
        <f t="shared" si="31"/>
        <v>0</v>
      </c>
      <c r="L97" s="84">
        <f t="shared" si="31"/>
        <v>0</v>
      </c>
      <c r="M97" s="84">
        <f t="shared" si="27"/>
        <v>0</v>
      </c>
    </row>
    <row r="98" spans="1:13" ht="15">
      <c r="A98" s="2"/>
      <c r="B98" s="2"/>
      <c r="C98" s="5"/>
      <c r="D98" s="1"/>
      <c r="E98" s="1"/>
      <c r="F98" s="74" t="s">
        <v>402</v>
      </c>
      <c r="G98" s="75"/>
      <c r="H98" s="76"/>
      <c r="I98" s="76"/>
      <c r="J98" s="76"/>
      <c r="K98" s="76"/>
      <c r="L98" s="6"/>
      <c r="M98" s="76">
        <f t="shared" si="27"/>
        <v>0</v>
      </c>
    </row>
    <row r="99" spans="1:13" ht="15">
      <c r="A99" s="2"/>
      <c r="B99" s="2"/>
      <c r="C99" s="5"/>
      <c r="D99" s="1"/>
      <c r="E99" s="1"/>
      <c r="F99" s="74" t="s">
        <v>11</v>
      </c>
      <c r="G99" s="75"/>
      <c r="H99" s="76"/>
      <c r="I99" s="76"/>
      <c r="J99" s="76"/>
      <c r="K99" s="76"/>
      <c r="L99" s="6"/>
      <c r="M99" s="76">
        <f t="shared" si="27"/>
        <v>0</v>
      </c>
    </row>
    <row r="100" spans="1:13" ht="15">
      <c r="A100" s="2"/>
      <c r="B100" s="2"/>
      <c r="C100" s="5"/>
      <c r="D100" s="1"/>
      <c r="E100" s="1"/>
      <c r="F100" s="74" t="s">
        <v>403</v>
      </c>
      <c r="G100" s="75"/>
      <c r="H100" s="76"/>
      <c r="I100" s="76"/>
      <c r="J100" s="76"/>
      <c r="K100" s="76"/>
      <c r="L100" s="6"/>
      <c r="M100" s="76">
        <f t="shared" si="27"/>
        <v>0</v>
      </c>
    </row>
    <row r="101" spans="1:13" ht="15">
      <c r="A101" s="81" t="s">
        <v>437</v>
      </c>
      <c r="B101" s="81"/>
      <c r="C101" s="3">
        <v>18421</v>
      </c>
      <c r="D101" s="82"/>
      <c r="E101" s="456" t="s">
        <v>438</v>
      </c>
      <c r="F101" s="457"/>
      <c r="G101" s="83">
        <f aca="true" t="shared" si="32" ref="G101:L101">SUM(G102:G104)</f>
        <v>0</v>
      </c>
      <c r="H101" s="84">
        <f t="shared" si="32"/>
        <v>0</v>
      </c>
      <c r="I101" s="84">
        <f t="shared" si="32"/>
        <v>0</v>
      </c>
      <c r="J101" s="84">
        <f t="shared" si="32"/>
        <v>0</v>
      </c>
      <c r="K101" s="84">
        <f t="shared" si="32"/>
        <v>0</v>
      </c>
      <c r="L101" s="84">
        <f t="shared" si="32"/>
        <v>0</v>
      </c>
      <c r="M101" s="84">
        <f t="shared" si="27"/>
        <v>0</v>
      </c>
    </row>
    <row r="102" spans="1:13" ht="15">
      <c r="A102" s="2"/>
      <c r="B102" s="2"/>
      <c r="C102" s="5"/>
      <c r="D102" s="1"/>
      <c r="E102" s="1"/>
      <c r="F102" s="74" t="s">
        <v>402</v>
      </c>
      <c r="G102" s="75"/>
      <c r="H102" s="76"/>
      <c r="I102" s="76"/>
      <c r="J102" s="76"/>
      <c r="K102" s="76"/>
      <c r="L102" s="6"/>
      <c r="M102" s="76">
        <f t="shared" si="27"/>
        <v>0</v>
      </c>
    </row>
    <row r="103" spans="1:13" ht="15">
      <c r="A103" s="2"/>
      <c r="B103" s="2"/>
      <c r="C103" s="5"/>
      <c r="D103" s="1"/>
      <c r="E103" s="1"/>
      <c r="F103" s="74" t="s">
        <v>11</v>
      </c>
      <c r="G103" s="75"/>
      <c r="H103" s="76"/>
      <c r="I103" s="76"/>
      <c r="J103" s="76"/>
      <c r="K103" s="76"/>
      <c r="L103" s="6"/>
      <c r="M103" s="76">
        <f t="shared" si="27"/>
        <v>0</v>
      </c>
    </row>
    <row r="104" spans="1:13" ht="15">
      <c r="A104" s="2"/>
      <c r="B104" s="2"/>
      <c r="C104" s="5"/>
      <c r="D104" s="1"/>
      <c r="E104" s="1"/>
      <c r="F104" s="74" t="s">
        <v>403</v>
      </c>
      <c r="G104" s="75"/>
      <c r="H104" s="76"/>
      <c r="I104" s="76"/>
      <c r="J104" s="76"/>
      <c r="K104" s="76"/>
      <c r="L104" s="6">
        <v>0</v>
      </c>
      <c r="M104" s="76">
        <f t="shared" si="27"/>
        <v>0</v>
      </c>
    </row>
    <row r="105" spans="1:13" ht="15">
      <c r="A105" s="81" t="s">
        <v>439</v>
      </c>
      <c r="B105" s="81"/>
      <c r="C105" s="3">
        <v>18461</v>
      </c>
      <c r="D105" s="82"/>
      <c r="E105" s="456" t="s">
        <v>440</v>
      </c>
      <c r="F105" s="457"/>
      <c r="G105" s="83">
        <f aca="true" t="shared" si="33" ref="G105:L105">SUM(G106:G108)</f>
        <v>0</v>
      </c>
      <c r="H105" s="84">
        <f t="shared" si="33"/>
        <v>0</v>
      </c>
      <c r="I105" s="84">
        <f t="shared" si="33"/>
        <v>0</v>
      </c>
      <c r="J105" s="84">
        <f t="shared" si="33"/>
        <v>0</v>
      </c>
      <c r="K105" s="84">
        <f t="shared" si="33"/>
        <v>0</v>
      </c>
      <c r="L105" s="84">
        <f t="shared" si="33"/>
        <v>0</v>
      </c>
      <c r="M105" s="84">
        <f t="shared" si="27"/>
        <v>0</v>
      </c>
    </row>
    <row r="106" spans="1:13" ht="15">
      <c r="A106" s="2"/>
      <c r="B106" s="2"/>
      <c r="C106" s="5"/>
      <c r="D106" s="1"/>
      <c r="E106" s="1"/>
      <c r="F106" s="74" t="s">
        <v>402</v>
      </c>
      <c r="G106" s="75"/>
      <c r="H106" s="76"/>
      <c r="I106" s="76"/>
      <c r="J106" s="76"/>
      <c r="K106" s="76"/>
      <c r="L106" s="6"/>
      <c r="M106" s="76">
        <f t="shared" si="27"/>
        <v>0</v>
      </c>
    </row>
    <row r="107" spans="1:13" ht="15">
      <c r="A107" s="2"/>
      <c r="B107" s="2"/>
      <c r="C107" s="5"/>
      <c r="D107" s="1"/>
      <c r="E107" s="1"/>
      <c r="F107" s="74" t="s">
        <v>11</v>
      </c>
      <c r="G107" s="75"/>
      <c r="H107" s="76"/>
      <c r="I107" s="76"/>
      <c r="J107" s="76"/>
      <c r="K107" s="76"/>
      <c r="L107" s="6"/>
      <c r="M107" s="76">
        <f t="shared" si="27"/>
        <v>0</v>
      </c>
    </row>
    <row r="108" spans="1:13" ht="15">
      <c r="A108" s="2"/>
      <c r="B108" s="2"/>
      <c r="C108" s="5"/>
      <c r="D108" s="1"/>
      <c r="E108" s="1"/>
      <c r="F108" s="74" t="s">
        <v>403</v>
      </c>
      <c r="G108" s="75"/>
      <c r="H108" s="76"/>
      <c r="I108" s="76"/>
      <c r="J108" s="76"/>
      <c r="K108" s="76"/>
      <c r="L108" s="6"/>
      <c r="M108" s="76">
        <f t="shared" si="27"/>
        <v>0</v>
      </c>
    </row>
    <row r="109" spans="1:13" ht="15">
      <c r="A109" s="77">
        <v>1.8</v>
      </c>
      <c r="B109" s="77"/>
      <c r="C109" s="78">
        <v>195</v>
      </c>
      <c r="D109" s="453" t="s">
        <v>10</v>
      </c>
      <c r="E109" s="454"/>
      <c r="F109" s="455"/>
      <c r="G109" s="79">
        <f aca="true" t="shared" si="34" ref="G109:L109">SUM(G110:G112)</f>
        <v>8</v>
      </c>
      <c r="H109" s="80">
        <f t="shared" si="34"/>
        <v>52000</v>
      </c>
      <c r="I109" s="80">
        <f t="shared" si="34"/>
        <v>25000</v>
      </c>
      <c r="J109" s="80">
        <f t="shared" si="34"/>
        <v>0</v>
      </c>
      <c r="K109" s="80">
        <f t="shared" si="34"/>
        <v>5000</v>
      </c>
      <c r="L109" s="80">
        <f t="shared" si="34"/>
        <v>235000</v>
      </c>
      <c r="M109" s="80">
        <f t="shared" si="27"/>
        <v>317000</v>
      </c>
    </row>
    <row r="110" spans="1:13" ht="15">
      <c r="A110" s="2"/>
      <c r="B110" s="2"/>
      <c r="C110" s="5"/>
      <c r="D110" s="1"/>
      <c r="E110" s="1"/>
      <c r="F110" s="74" t="s">
        <v>402</v>
      </c>
      <c r="G110" s="75">
        <v>8</v>
      </c>
      <c r="H110" s="76">
        <v>52000</v>
      </c>
      <c r="I110" s="76">
        <v>25000</v>
      </c>
      <c r="J110" s="76"/>
      <c r="K110" s="76"/>
      <c r="L110" s="6">
        <v>159000</v>
      </c>
      <c r="M110" s="76">
        <f t="shared" si="27"/>
        <v>236000</v>
      </c>
    </row>
    <row r="111" spans="1:13" ht="15">
      <c r="A111" s="2"/>
      <c r="B111" s="2"/>
      <c r="C111" s="5"/>
      <c r="D111" s="1"/>
      <c r="E111" s="1"/>
      <c r="F111" s="74" t="s">
        <v>11</v>
      </c>
      <c r="G111" s="75"/>
      <c r="H111" s="76"/>
      <c r="I111" s="76"/>
      <c r="J111" s="76"/>
      <c r="K111" s="6">
        <v>5000</v>
      </c>
      <c r="L111" s="6">
        <v>76000</v>
      </c>
      <c r="M111" s="76">
        <f t="shared" si="27"/>
        <v>81000</v>
      </c>
    </row>
    <row r="112" spans="1:13" ht="15">
      <c r="A112" s="2"/>
      <c r="B112" s="2"/>
      <c r="C112" s="5"/>
      <c r="D112" s="1"/>
      <c r="E112" s="1"/>
      <c r="F112" s="74" t="s">
        <v>403</v>
      </c>
      <c r="G112" s="75"/>
      <c r="H112" s="76"/>
      <c r="I112" s="76"/>
      <c r="J112" s="76"/>
      <c r="K112" s="76"/>
      <c r="L112" s="6">
        <v>0</v>
      </c>
      <c r="M112" s="76">
        <f t="shared" si="27"/>
        <v>0</v>
      </c>
    </row>
    <row r="113" spans="1:13" ht="15">
      <c r="A113" s="77">
        <v>1.9</v>
      </c>
      <c r="B113" s="77"/>
      <c r="C113" s="78">
        <v>470</v>
      </c>
      <c r="D113" s="453" t="s">
        <v>12</v>
      </c>
      <c r="E113" s="454"/>
      <c r="F113" s="455"/>
      <c r="G113" s="79">
        <f aca="true" t="shared" si="35" ref="G113:M116">G117+G121+G125</f>
        <v>20</v>
      </c>
      <c r="H113" s="80">
        <f t="shared" si="35"/>
        <v>102000</v>
      </c>
      <c r="I113" s="80">
        <f t="shared" si="35"/>
        <v>60000</v>
      </c>
      <c r="J113" s="80">
        <f t="shared" si="35"/>
        <v>0</v>
      </c>
      <c r="K113" s="80">
        <f t="shared" si="35"/>
        <v>45000</v>
      </c>
      <c r="L113" s="80">
        <f t="shared" si="35"/>
        <v>380000</v>
      </c>
      <c r="M113" s="80">
        <f t="shared" si="35"/>
        <v>587000</v>
      </c>
    </row>
    <row r="114" spans="1:13" ht="15">
      <c r="A114" s="2"/>
      <c r="B114" s="2"/>
      <c r="C114" s="5"/>
      <c r="D114" s="1"/>
      <c r="E114" s="1"/>
      <c r="F114" s="74" t="s">
        <v>402</v>
      </c>
      <c r="G114" s="75">
        <f>G118+G122+G126</f>
        <v>20</v>
      </c>
      <c r="H114" s="76">
        <f t="shared" si="35"/>
        <v>102000</v>
      </c>
      <c r="I114" s="76">
        <f t="shared" si="35"/>
        <v>60000</v>
      </c>
      <c r="J114" s="76">
        <f t="shared" si="35"/>
        <v>0</v>
      </c>
      <c r="K114" s="76">
        <f t="shared" si="35"/>
        <v>0</v>
      </c>
      <c r="L114" s="6">
        <f t="shared" si="35"/>
        <v>315000</v>
      </c>
      <c r="M114" s="76">
        <f t="shared" si="35"/>
        <v>477000</v>
      </c>
    </row>
    <row r="115" spans="1:13" ht="15">
      <c r="A115" s="2"/>
      <c r="B115" s="2"/>
      <c r="C115" s="5"/>
      <c r="D115" s="1"/>
      <c r="E115" s="1"/>
      <c r="F115" s="74" t="s">
        <v>11</v>
      </c>
      <c r="G115" s="75"/>
      <c r="H115" s="76">
        <f t="shared" si="35"/>
        <v>0</v>
      </c>
      <c r="I115" s="76">
        <f t="shared" si="35"/>
        <v>0</v>
      </c>
      <c r="J115" s="76">
        <f t="shared" si="35"/>
        <v>0</v>
      </c>
      <c r="K115" s="76">
        <f t="shared" si="35"/>
        <v>45000</v>
      </c>
      <c r="L115" s="6">
        <f t="shared" si="35"/>
        <v>65000</v>
      </c>
      <c r="M115" s="76">
        <f t="shared" si="35"/>
        <v>110000</v>
      </c>
    </row>
    <row r="116" spans="1:13" ht="15">
      <c r="A116" s="2"/>
      <c r="B116" s="2"/>
      <c r="C116" s="5"/>
      <c r="D116" s="1"/>
      <c r="E116" s="1"/>
      <c r="F116" s="74" t="s">
        <v>403</v>
      </c>
      <c r="G116" s="75"/>
      <c r="H116" s="76">
        <f t="shared" si="35"/>
        <v>0</v>
      </c>
      <c r="I116" s="76">
        <f t="shared" si="35"/>
        <v>0</v>
      </c>
      <c r="J116" s="76">
        <f t="shared" si="35"/>
        <v>0</v>
      </c>
      <c r="K116" s="76">
        <f t="shared" si="35"/>
        <v>0</v>
      </c>
      <c r="L116" s="6">
        <f t="shared" si="35"/>
        <v>0</v>
      </c>
      <c r="M116" s="76">
        <f t="shared" si="35"/>
        <v>0</v>
      </c>
    </row>
    <row r="117" spans="1:13" ht="15">
      <c r="A117" s="81" t="s">
        <v>441</v>
      </c>
      <c r="B117" s="81"/>
      <c r="C117" s="3">
        <v>47017</v>
      </c>
      <c r="D117" s="82"/>
      <c r="E117" s="456" t="s">
        <v>442</v>
      </c>
      <c r="F117" s="457"/>
      <c r="G117" s="83">
        <f aca="true" t="shared" si="36" ref="G117:L117">SUM(G118:G120)</f>
        <v>20</v>
      </c>
      <c r="H117" s="84">
        <f t="shared" si="36"/>
        <v>102000</v>
      </c>
      <c r="I117" s="84">
        <f t="shared" si="36"/>
        <v>60000</v>
      </c>
      <c r="J117" s="84">
        <f t="shared" si="36"/>
        <v>0</v>
      </c>
      <c r="K117" s="84">
        <f t="shared" si="36"/>
        <v>45000</v>
      </c>
      <c r="L117" s="84">
        <f t="shared" si="36"/>
        <v>380000</v>
      </c>
      <c r="M117" s="84">
        <f aca="true" t="shared" si="37" ref="M117:M128">SUM(H117:L117)</f>
        <v>587000</v>
      </c>
    </row>
    <row r="118" spans="1:13" ht="15">
      <c r="A118" s="2"/>
      <c r="B118" s="2"/>
      <c r="C118" s="5"/>
      <c r="D118" s="1"/>
      <c r="E118" s="1"/>
      <c r="F118" s="74" t="s">
        <v>402</v>
      </c>
      <c r="G118" s="75">
        <v>20</v>
      </c>
      <c r="H118" s="76">
        <v>102000</v>
      </c>
      <c r="I118" s="6">
        <v>60000</v>
      </c>
      <c r="J118" s="6"/>
      <c r="K118" s="6"/>
      <c r="L118" s="6">
        <v>315000</v>
      </c>
      <c r="M118" s="76">
        <f t="shared" si="37"/>
        <v>477000</v>
      </c>
    </row>
    <row r="119" spans="1:13" ht="15">
      <c r="A119" s="2"/>
      <c r="B119" s="2"/>
      <c r="C119" s="5"/>
      <c r="D119" s="1"/>
      <c r="E119" s="1"/>
      <c r="F119" s="74" t="s">
        <v>11</v>
      </c>
      <c r="G119" s="75"/>
      <c r="H119" s="76"/>
      <c r="I119" s="6"/>
      <c r="J119" s="6"/>
      <c r="K119" s="6">
        <v>45000</v>
      </c>
      <c r="L119" s="6">
        <v>65000</v>
      </c>
      <c r="M119" s="76">
        <f t="shared" si="37"/>
        <v>110000</v>
      </c>
    </row>
    <row r="120" spans="1:13" ht="15">
      <c r="A120" s="2"/>
      <c r="B120" s="2"/>
      <c r="C120" s="5"/>
      <c r="D120" s="1"/>
      <c r="E120" s="1"/>
      <c r="F120" s="74" t="s">
        <v>403</v>
      </c>
      <c r="G120" s="75"/>
      <c r="H120" s="76"/>
      <c r="I120" s="76"/>
      <c r="J120" s="76"/>
      <c r="K120" s="76"/>
      <c r="L120" s="6">
        <v>0</v>
      </c>
      <c r="M120" s="76">
        <f t="shared" si="37"/>
        <v>0</v>
      </c>
    </row>
    <row r="121" spans="1:13" ht="15">
      <c r="A121" s="81" t="s">
        <v>443</v>
      </c>
      <c r="B121" s="81"/>
      <c r="C121" s="3">
        <v>47057</v>
      </c>
      <c r="D121" s="82"/>
      <c r="E121" s="456" t="s">
        <v>444</v>
      </c>
      <c r="F121" s="457"/>
      <c r="G121" s="83">
        <f aca="true" t="shared" si="38" ref="G121:L121">SUM(G122:G124)</f>
        <v>0</v>
      </c>
      <c r="H121" s="84">
        <f t="shared" si="38"/>
        <v>0</v>
      </c>
      <c r="I121" s="84">
        <f t="shared" si="38"/>
        <v>0</v>
      </c>
      <c r="J121" s="84">
        <f t="shared" si="38"/>
        <v>0</v>
      </c>
      <c r="K121" s="84">
        <f t="shared" si="38"/>
        <v>0</v>
      </c>
      <c r="L121" s="84">
        <f t="shared" si="38"/>
        <v>0</v>
      </c>
      <c r="M121" s="84">
        <f t="shared" si="37"/>
        <v>0</v>
      </c>
    </row>
    <row r="122" spans="1:13" ht="15">
      <c r="A122" s="2"/>
      <c r="B122" s="2"/>
      <c r="C122" s="5"/>
      <c r="D122" s="1"/>
      <c r="E122" s="1"/>
      <c r="F122" s="74" t="s">
        <v>402</v>
      </c>
      <c r="G122" s="75"/>
      <c r="H122" s="76"/>
      <c r="I122" s="76"/>
      <c r="J122" s="76"/>
      <c r="K122" s="76"/>
      <c r="L122" s="6"/>
      <c r="M122" s="76">
        <f t="shared" si="37"/>
        <v>0</v>
      </c>
    </row>
    <row r="123" spans="1:13" ht="15">
      <c r="A123" s="2"/>
      <c r="B123" s="2"/>
      <c r="C123" s="5"/>
      <c r="D123" s="1"/>
      <c r="E123" s="1"/>
      <c r="F123" s="74" t="s">
        <v>11</v>
      </c>
      <c r="G123" s="75"/>
      <c r="H123" s="76"/>
      <c r="I123" s="76"/>
      <c r="J123" s="76"/>
      <c r="K123" s="76"/>
      <c r="L123" s="6"/>
      <c r="M123" s="76">
        <f t="shared" si="37"/>
        <v>0</v>
      </c>
    </row>
    <row r="124" spans="1:13" ht="15">
      <c r="A124" s="2"/>
      <c r="B124" s="2"/>
      <c r="C124" s="5"/>
      <c r="D124" s="1"/>
      <c r="E124" s="1"/>
      <c r="F124" s="74" t="s">
        <v>403</v>
      </c>
      <c r="G124" s="75"/>
      <c r="H124" s="76"/>
      <c r="I124" s="76"/>
      <c r="J124" s="76"/>
      <c r="K124" s="76"/>
      <c r="L124" s="6"/>
      <c r="M124" s="76">
        <f t="shared" si="37"/>
        <v>0</v>
      </c>
    </row>
    <row r="125" spans="1:13" ht="15">
      <c r="A125" s="81" t="s">
        <v>445</v>
      </c>
      <c r="B125" s="81"/>
      <c r="C125" s="3">
        <v>47097</v>
      </c>
      <c r="D125" s="82"/>
      <c r="E125" s="456" t="s">
        <v>446</v>
      </c>
      <c r="F125" s="457"/>
      <c r="G125" s="83">
        <f aca="true" t="shared" si="39" ref="G125:L125">SUM(G126:G128)</f>
        <v>0</v>
      </c>
      <c r="H125" s="84">
        <f t="shared" si="39"/>
        <v>0</v>
      </c>
      <c r="I125" s="84">
        <f t="shared" si="39"/>
        <v>0</v>
      </c>
      <c r="J125" s="84">
        <f t="shared" si="39"/>
        <v>0</v>
      </c>
      <c r="K125" s="84">
        <f t="shared" si="39"/>
        <v>0</v>
      </c>
      <c r="L125" s="84">
        <f t="shared" si="39"/>
        <v>0</v>
      </c>
      <c r="M125" s="84">
        <f t="shared" si="37"/>
        <v>0</v>
      </c>
    </row>
    <row r="126" spans="1:13" ht="15">
      <c r="A126" s="2"/>
      <c r="B126" s="2"/>
      <c r="C126" s="5"/>
      <c r="D126" s="1"/>
      <c r="E126" s="1"/>
      <c r="F126" s="74" t="s">
        <v>402</v>
      </c>
      <c r="G126" s="75"/>
      <c r="H126" s="76"/>
      <c r="I126" s="76"/>
      <c r="J126" s="76"/>
      <c r="K126" s="76"/>
      <c r="L126" s="6"/>
      <c r="M126" s="76">
        <f t="shared" si="37"/>
        <v>0</v>
      </c>
    </row>
    <row r="127" spans="1:13" ht="15">
      <c r="A127" s="2"/>
      <c r="B127" s="2"/>
      <c r="C127" s="5"/>
      <c r="D127" s="1"/>
      <c r="E127" s="1"/>
      <c r="F127" s="74" t="s">
        <v>11</v>
      </c>
      <c r="G127" s="75"/>
      <c r="H127" s="76"/>
      <c r="I127" s="76"/>
      <c r="J127" s="76"/>
      <c r="K127" s="76"/>
      <c r="L127" s="6"/>
      <c r="M127" s="76">
        <f t="shared" si="37"/>
        <v>0</v>
      </c>
    </row>
    <row r="128" spans="1:13" ht="15">
      <c r="A128" s="2"/>
      <c r="B128" s="2"/>
      <c r="C128" s="5"/>
      <c r="D128" s="1"/>
      <c r="E128" s="1"/>
      <c r="F128" s="74" t="s">
        <v>403</v>
      </c>
      <c r="G128" s="75"/>
      <c r="H128" s="76"/>
      <c r="I128" s="76"/>
      <c r="J128" s="76"/>
      <c r="K128" s="76"/>
      <c r="L128" s="6"/>
      <c r="M128" s="76">
        <f t="shared" si="37"/>
        <v>0</v>
      </c>
    </row>
    <row r="129" spans="1:13" ht="15">
      <c r="A129" s="86" t="s">
        <v>447</v>
      </c>
      <c r="B129" s="86"/>
      <c r="C129" s="87" t="s">
        <v>3</v>
      </c>
      <c r="D129" s="453" t="s">
        <v>21</v>
      </c>
      <c r="E129" s="454"/>
      <c r="F129" s="455"/>
      <c r="G129" s="79">
        <f aca="true" t="shared" si="40" ref="G129:M132">G133+G137+G141</f>
        <v>6</v>
      </c>
      <c r="H129" s="80">
        <f t="shared" si="40"/>
        <v>43500</v>
      </c>
      <c r="I129" s="80">
        <f t="shared" si="40"/>
        <v>7000</v>
      </c>
      <c r="J129" s="80">
        <f t="shared" si="40"/>
        <v>0</v>
      </c>
      <c r="K129" s="80">
        <f t="shared" si="40"/>
        <v>0</v>
      </c>
      <c r="L129" s="80">
        <f t="shared" si="40"/>
        <v>710000</v>
      </c>
      <c r="M129" s="80">
        <f t="shared" si="40"/>
        <v>760500</v>
      </c>
    </row>
    <row r="130" spans="1:13" ht="15">
      <c r="A130" s="2"/>
      <c r="B130" s="2"/>
      <c r="C130" s="5"/>
      <c r="D130" s="1"/>
      <c r="E130" s="1"/>
      <c r="F130" s="74" t="s">
        <v>402</v>
      </c>
      <c r="G130" s="75">
        <f>G134+G138+G142</f>
        <v>6</v>
      </c>
      <c r="H130" s="76">
        <f t="shared" si="40"/>
        <v>43500</v>
      </c>
      <c r="I130" s="76">
        <f t="shared" si="40"/>
        <v>7000</v>
      </c>
      <c r="J130" s="76">
        <f t="shared" si="40"/>
        <v>0</v>
      </c>
      <c r="K130" s="76">
        <f t="shared" si="40"/>
        <v>0</v>
      </c>
      <c r="L130" s="6">
        <f t="shared" si="40"/>
        <v>535000</v>
      </c>
      <c r="M130" s="76">
        <f t="shared" si="40"/>
        <v>585500</v>
      </c>
    </row>
    <row r="131" spans="1:13" ht="15">
      <c r="A131" s="2"/>
      <c r="B131" s="2"/>
      <c r="C131" s="5"/>
      <c r="D131" s="1"/>
      <c r="E131" s="1"/>
      <c r="F131" s="74" t="s">
        <v>11</v>
      </c>
      <c r="G131" s="75"/>
      <c r="H131" s="76">
        <f t="shared" si="40"/>
        <v>0</v>
      </c>
      <c r="I131" s="76">
        <f t="shared" si="40"/>
        <v>0</v>
      </c>
      <c r="J131" s="76">
        <f t="shared" si="40"/>
        <v>0</v>
      </c>
      <c r="K131" s="76">
        <f t="shared" si="40"/>
        <v>0</v>
      </c>
      <c r="L131" s="6">
        <f t="shared" si="40"/>
        <v>175000</v>
      </c>
      <c r="M131" s="76">
        <f t="shared" si="40"/>
        <v>175000</v>
      </c>
    </row>
    <row r="132" spans="1:13" ht="15">
      <c r="A132" s="2"/>
      <c r="B132" s="2"/>
      <c r="C132" s="5"/>
      <c r="D132" s="1"/>
      <c r="E132" s="1"/>
      <c r="F132" s="74" t="s">
        <v>403</v>
      </c>
      <c r="G132" s="75"/>
      <c r="H132" s="76">
        <f t="shared" si="40"/>
        <v>0</v>
      </c>
      <c r="I132" s="76">
        <f t="shared" si="40"/>
        <v>0</v>
      </c>
      <c r="J132" s="76">
        <f t="shared" si="40"/>
        <v>0</v>
      </c>
      <c r="K132" s="76">
        <f t="shared" si="40"/>
        <v>0</v>
      </c>
      <c r="L132" s="6">
        <f t="shared" si="40"/>
        <v>0</v>
      </c>
      <c r="M132" s="76">
        <f t="shared" si="40"/>
        <v>0</v>
      </c>
    </row>
    <row r="133" spans="1:13" ht="15">
      <c r="A133" s="81" t="s">
        <v>448</v>
      </c>
      <c r="B133" s="81"/>
      <c r="C133" s="3">
        <v>48017</v>
      </c>
      <c r="D133" s="82"/>
      <c r="E133" s="456" t="s">
        <v>22</v>
      </c>
      <c r="F133" s="457"/>
      <c r="G133" s="83">
        <f aca="true" t="shared" si="41" ref="G133:L133">SUM(G134:G136)</f>
        <v>6</v>
      </c>
      <c r="H133" s="84">
        <f t="shared" si="41"/>
        <v>43500</v>
      </c>
      <c r="I133" s="84">
        <f t="shared" si="41"/>
        <v>7000</v>
      </c>
      <c r="J133" s="84">
        <f t="shared" si="41"/>
        <v>0</v>
      </c>
      <c r="K133" s="84">
        <f t="shared" si="41"/>
        <v>0</v>
      </c>
      <c r="L133" s="84">
        <f t="shared" si="41"/>
        <v>710000</v>
      </c>
      <c r="M133" s="84">
        <f aca="true" t="shared" si="42" ref="M133:M144">SUM(H133:L133)</f>
        <v>760500</v>
      </c>
    </row>
    <row r="134" spans="1:13" ht="15">
      <c r="A134" s="2"/>
      <c r="B134" s="2"/>
      <c r="C134" s="5"/>
      <c r="D134" s="1"/>
      <c r="E134" s="1"/>
      <c r="F134" s="74" t="s">
        <v>402</v>
      </c>
      <c r="G134" s="75">
        <v>6</v>
      </c>
      <c r="H134" s="76">
        <v>43500</v>
      </c>
      <c r="I134" s="76">
        <v>7000</v>
      </c>
      <c r="J134" s="76"/>
      <c r="K134" s="76"/>
      <c r="L134" s="6">
        <v>535000</v>
      </c>
      <c r="M134" s="76">
        <f t="shared" si="42"/>
        <v>585500</v>
      </c>
    </row>
    <row r="135" spans="1:13" ht="15">
      <c r="A135" s="2"/>
      <c r="B135" s="2"/>
      <c r="C135" s="5"/>
      <c r="D135" s="1"/>
      <c r="E135" s="1"/>
      <c r="F135" s="74" t="s">
        <v>11</v>
      </c>
      <c r="G135" s="75"/>
      <c r="H135" s="76"/>
      <c r="I135" s="76"/>
      <c r="J135" s="76"/>
      <c r="K135" s="76"/>
      <c r="L135" s="6">
        <v>175000</v>
      </c>
      <c r="M135" s="76">
        <f t="shared" si="42"/>
        <v>175000</v>
      </c>
    </row>
    <row r="136" spans="1:13" ht="15">
      <c r="A136" s="2"/>
      <c r="B136" s="2"/>
      <c r="C136" s="5"/>
      <c r="D136" s="1"/>
      <c r="E136" s="1"/>
      <c r="F136" s="74" t="s">
        <v>403</v>
      </c>
      <c r="G136" s="75"/>
      <c r="H136" s="76"/>
      <c r="I136" s="76"/>
      <c r="J136" s="76"/>
      <c r="K136" s="76"/>
      <c r="L136" s="6"/>
      <c r="M136" s="76">
        <f t="shared" si="42"/>
        <v>0</v>
      </c>
    </row>
    <row r="137" spans="1:13" ht="15">
      <c r="A137" s="81" t="s">
        <v>449</v>
      </c>
      <c r="B137" s="81"/>
      <c r="C137" s="3">
        <v>48057</v>
      </c>
      <c r="D137" s="82"/>
      <c r="E137" s="456" t="s">
        <v>450</v>
      </c>
      <c r="F137" s="457"/>
      <c r="G137" s="83">
        <f aca="true" t="shared" si="43" ref="G137:L137">SUM(G138:G140)</f>
        <v>0</v>
      </c>
      <c r="H137" s="84">
        <f t="shared" si="43"/>
        <v>0</v>
      </c>
      <c r="I137" s="84">
        <f t="shared" si="43"/>
        <v>0</v>
      </c>
      <c r="J137" s="84">
        <f t="shared" si="43"/>
        <v>0</v>
      </c>
      <c r="K137" s="84">
        <f t="shared" si="43"/>
        <v>0</v>
      </c>
      <c r="L137" s="84">
        <f t="shared" si="43"/>
        <v>0</v>
      </c>
      <c r="M137" s="84">
        <f t="shared" si="42"/>
        <v>0</v>
      </c>
    </row>
    <row r="138" spans="1:13" ht="15">
      <c r="A138" s="2"/>
      <c r="B138" s="2"/>
      <c r="C138" s="5"/>
      <c r="D138" s="1"/>
      <c r="E138" s="1"/>
      <c r="F138" s="74" t="s">
        <v>402</v>
      </c>
      <c r="G138" s="75"/>
      <c r="H138" s="76"/>
      <c r="I138" s="76"/>
      <c r="J138" s="76"/>
      <c r="K138" s="76"/>
      <c r="L138" s="6"/>
      <c r="M138" s="76">
        <f t="shared" si="42"/>
        <v>0</v>
      </c>
    </row>
    <row r="139" spans="1:13" ht="15">
      <c r="A139" s="2"/>
      <c r="B139" s="2"/>
      <c r="C139" s="5"/>
      <c r="D139" s="1"/>
      <c r="E139" s="1"/>
      <c r="F139" s="74" t="s">
        <v>11</v>
      </c>
      <c r="G139" s="75"/>
      <c r="H139" s="76"/>
      <c r="I139" s="76"/>
      <c r="J139" s="76"/>
      <c r="K139" s="76"/>
      <c r="L139" s="6"/>
      <c r="M139" s="76">
        <f t="shared" si="42"/>
        <v>0</v>
      </c>
    </row>
    <row r="140" spans="1:13" ht="15">
      <c r="A140" s="2"/>
      <c r="B140" s="2"/>
      <c r="C140" s="5"/>
      <c r="D140" s="1"/>
      <c r="E140" s="1"/>
      <c r="F140" s="74" t="s">
        <v>403</v>
      </c>
      <c r="G140" s="75"/>
      <c r="H140" s="76"/>
      <c r="I140" s="76"/>
      <c r="J140" s="76"/>
      <c r="K140" s="76"/>
      <c r="L140" s="6"/>
      <c r="M140" s="76">
        <f t="shared" si="42"/>
        <v>0</v>
      </c>
    </row>
    <row r="141" spans="1:13" ht="15">
      <c r="A141" s="81" t="s">
        <v>451</v>
      </c>
      <c r="B141" s="81"/>
      <c r="C141" s="3">
        <v>48097</v>
      </c>
      <c r="D141" s="82"/>
      <c r="E141" s="456" t="s">
        <v>452</v>
      </c>
      <c r="F141" s="457"/>
      <c r="G141" s="83">
        <f aca="true" t="shared" si="44" ref="G141:L141">SUM(G142:G144)</f>
        <v>0</v>
      </c>
      <c r="H141" s="84">
        <f t="shared" si="44"/>
        <v>0</v>
      </c>
      <c r="I141" s="84">
        <f t="shared" si="44"/>
        <v>0</v>
      </c>
      <c r="J141" s="84">
        <f t="shared" si="44"/>
        <v>0</v>
      </c>
      <c r="K141" s="84">
        <f t="shared" si="44"/>
        <v>0</v>
      </c>
      <c r="L141" s="84">
        <f t="shared" si="44"/>
        <v>0</v>
      </c>
      <c r="M141" s="84">
        <f t="shared" si="42"/>
        <v>0</v>
      </c>
    </row>
    <row r="142" spans="1:13" ht="15">
      <c r="A142" s="2"/>
      <c r="B142" s="2"/>
      <c r="C142" s="5"/>
      <c r="D142" s="1"/>
      <c r="E142" s="1"/>
      <c r="F142" s="74" t="s">
        <v>402</v>
      </c>
      <c r="G142" s="75"/>
      <c r="H142" s="76"/>
      <c r="I142" s="76"/>
      <c r="J142" s="76"/>
      <c r="K142" s="76"/>
      <c r="L142" s="6"/>
      <c r="M142" s="76">
        <f t="shared" si="42"/>
        <v>0</v>
      </c>
    </row>
    <row r="143" spans="1:13" ht="15">
      <c r="A143" s="2"/>
      <c r="B143" s="2"/>
      <c r="C143" s="5"/>
      <c r="D143" s="1"/>
      <c r="E143" s="1"/>
      <c r="F143" s="74" t="s">
        <v>11</v>
      </c>
      <c r="G143" s="75"/>
      <c r="H143" s="76"/>
      <c r="I143" s="76"/>
      <c r="J143" s="76"/>
      <c r="K143" s="76"/>
      <c r="L143" s="6"/>
      <c r="M143" s="76">
        <f t="shared" si="42"/>
        <v>0</v>
      </c>
    </row>
    <row r="144" spans="1:13" ht="15">
      <c r="A144" s="2"/>
      <c r="B144" s="2"/>
      <c r="C144" s="5"/>
      <c r="D144" s="1"/>
      <c r="E144" s="1"/>
      <c r="F144" s="74" t="s">
        <v>403</v>
      </c>
      <c r="G144" s="75"/>
      <c r="H144" s="76"/>
      <c r="I144" s="76"/>
      <c r="J144" s="76"/>
      <c r="K144" s="76"/>
      <c r="L144" s="6"/>
      <c r="M144" s="76">
        <f t="shared" si="42"/>
        <v>0</v>
      </c>
    </row>
    <row r="145" spans="1:13" ht="15">
      <c r="A145" s="77">
        <v>1.11</v>
      </c>
      <c r="B145" s="77"/>
      <c r="C145" s="78">
        <v>650</v>
      </c>
      <c r="D145" s="453" t="s">
        <v>453</v>
      </c>
      <c r="E145" s="454"/>
      <c r="F145" s="455"/>
      <c r="G145" s="79">
        <f aca="true" t="shared" si="45" ref="G145:M148">G149+G153+G157</f>
        <v>10</v>
      </c>
      <c r="H145" s="80">
        <f t="shared" si="45"/>
        <v>54000</v>
      </c>
      <c r="I145" s="80">
        <f t="shared" si="45"/>
        <v>8000</v>
      </c>
      <c r="J145" s="80">
        <f t="shared" si="45"/>
        <v>0</v>
      </c>
      <c r="K145" s="80">
        <f t="shared" si="45"/>
        <v>0</v>
      </c>
      <c r="L145" s="80">
        <f t="shared" si="45"/>
        <v>0</v>
      </c>
      <c r="M145" s="80">
        <f t="shared" si="45"/>
        <v>62000</v>
      </c>
    </row>
    <row r="146" spans="1:13" ht="15">
      <c r="A146" s="2"/>
      <c r="B146" s="2"/>
      <c r="C146" s="5"/>
      <c r="D146" s="1"/>
      <c r="E146" s="1"/>
      <c r="F146" s="74" t="s">
        <v>402</v>
      </c>
      <c r="G146" s="75">
        <f>G150+G154+G158</f>
        <v>10</v>
      </c>
      <c r="H146" s="76">
        <f t="shared" si="45"/>
        <v>54000</v>
      </c>
      <c r="I146" s="76">
        <f t="shared" si="45"/>
        <v>8000</v>
      </c>
      <c r="J146" s="76">
        <f t="shared" si="45"/>
        <v>0</v>
      </c>
      <c r="K146" s="76">
        <f t="shared" si="45"/>
        <v>0</v>
      </c>
      <c r="L146" s="6">
        <f t="shared" si="45"/>
        <v>0</v>
      </c>
      <c r="M146" s="76">
        <f t="shared" si="45"/>
        <v>62000</v>
      </c>
    </row>
    <row r="147" spans="1:13" ht="15">
      <c r="A147" s="2"/>
      <c r="B147" s="2"/>
      <c r="C147" s="5"/>
      <c r="D147" s="1"/>
      <c r="E147" s="1"/>
      <c r="F147" s="74" t="s">
        <v>11</v>
      </c>
      <c r="G147" s="75"/>
      <c r="H147" s="76">
        <f t="shared" si="45"/>
        <v>0</v>
      </c>
      <c r="I147" s="76">
        <f t="shared" si="45"/>
        <v>0</v>
      </c>
      <c r="J147" s="76">
        <f t="shared" si="45"/>
        <v>0</v>
      </c>
      <c r="K147" s="76">
        <f t="shared" si="45"/>
        <v>0</v>
      </c>
      <c r="L147" s="6">
        <f t="shared" si="45"/>
        <v>0</v>
      </c>
      <c r="M147" s="76">
        <f t="shared" si="45"/>
        <v>0</v>
      </c>
    </row>
    <row r="148" spans="1:13" ht="15">
      <c r="A148" s="2"/>
      <c r="B148" s="2"/>
      <c r="C148" s="5"/>
      <c r="D148" s="1"/>
      <c r="E148" s="1"/>
      <c r="F148" s="74" t="s">
        <v>403</v>
      </c>
      <c r="G148" s="75"/>
      <c r="H148" s="76">
        <f t="shared" si="45"/>
        <v>0</v>
      </c>
      <c r="I148" s="76">
        <f t="shared" si="45"/>
        <v>0</v>
      </c>
      <c r="J148" s="76">
        <f t="shared" si="45"/>
        <v>0</v>
      </c>
      <c r="K148" s="76">
        <f t="shared" si="45"/>
        <v>0</v>
      </c>
      <c r="L148" s="6">
        <f t="shared" si="45"/>
        <v>0</v>
      </c>
      <c r="M148" s="76">
        <f t="shared" si="45"/>
        <v>0</v>
      </c>
    </row>
    <row r="149" spans="1:13" ht="15">
      <c r="A149" s="81" t="s">
        <v>454</v>
      </c>
      <c r="B149" s="81"/>
      <c r="C149" s="3">
        <v>65085</v>
      </c>
      <c r="D149" s="82"/>
      <c r="E149" s="456" t="s">
        <v>455</v>
      </c>
      <c r="F149" s="457"/>
      <c r="G149" s="83">
        <f aca="true" t="shared" si="46" ref="G149:L149">SUM(G150:G152)</f>
        <v>10</v>
      </c>
      <c r="H149" s="84">
        <f t="shared" si="46"/>
        <v>54000</v>
      </c>
      <c r="I149" s="84">
        <f t="shared" si="46"/>
        <v>8000</v>
      </c>
      <c r="J149" s="84">
        <f t="shared" si="46"/>
        <v>0</v>
      </c>
      <c r="K149" s="84">
        <f t="shared" si="46"/>
        <v>0</v>
      </c>
      <c r="L149" s="84">
        <f t="shared" si="46"/>
        <v>0</v>
      </c>
      <c r="M149" s="84">
        <f aca="true" t="shared" si="47" ref="M149:M160">SUM(H149:L149)</f>
        <v>62000</v>
      </c>
    </row>
    <row r="150" spans="1:13" ht="15">
      <c r="A150" s="2"/>
      <c r="B150" s="2"/>
      <c r="C150" s="5"/>
      <c r="D150" s="1"/>
      <c r="E150" s="1"/>
      <c r="F150" s="74" t="s">
        <v>402</v>
      </c>
      <c r="G150" s="75">
        <v>10</v>
      </c>
      <c r="H150" s="76">
        <v>54000</v>
      </c>
      <c r="I150" s="76">
        <v>8000</v>
      </c>
      <c r="J150" s="76"/>
      <c r="K150" s="76"/>
      <c r="L150" s="6">
        <v>0</v>
      </c>
      <c r="M150" s="76">
        <f t="shared" si="47"/>
        <v>62000</v>
      </c>
    </row>
    <row r="151" spans="1:13" ht="15">
      <c r="A151" s="2"/>
      <c r="B151" s="2"/>
      <c r="C151" s="5"/>
      <c r="D151" s="1"/>
      <c r="E151" s="1"/>
      <c r="F151" s="74" t="s">
        <v>11</v>
      </c>
      <c r="G151" s="75"/>
      <c r="H151" s="76"/>
      <c r="I151" s="76"/>
      <c r="J151" s="76"/>
      <c r="K151" s="76"/>
      <c r="L151" s="6">
        <v>0</v>
      </c>
      <c r="M151" s="76">
        <f t="shared" si="47"/>
        <v>0</v>
      </c>
    </row>
    <row r="152" spans="1:13" ht="15">
      <c r="A152" s="2"/>
      <c r="B152" s="2"/>
      <c r="C152" s="5"/>
      <c r="D152" s="1"/>
      <c r="E152" s="1"/>
      <c r="F152" s="74" t="s">
        <v>403</v>
      </c>
      <c r="G152" s="75"/>
      <c r="H152" s="76"/>
      <c r="I152" s="76"/>
      <c r="J152" s="76"/>
      <c r="K152" s="76"/>
      <c r="L152" s="6">
        <v>0</v>
      </c>
      <c r="M152" s="76">
        <f t="shared" si="47"/>
        <v>0</v>
      </c>
    </row>
    <row r="153" spans="1:13" ht="15">
      <c r="A153" s="81" t="s">
        <v>456</v>
      </c>
      <c r="B153" s="81"/>
      <c r="C153" s="3">
        <v>65285</v>
      </c>
      <c r="D153" s="82"/>
      <c r="E153" s="456" t="s">
        <v>457</v>
      </c>
      <c r="F153" s="457"/>
      <c r="G153" s="83">
        <f aca="true" t="shared" si="48" ref="G153:L153">SUM(G154:G156)</f>
        <v>0</v>
      </c>
      <c r="H153" s="84">
        <f t="shared" si="48"/>
        <v>0</v>
      </c>
      <c r="I153" s="84">
        <f t="shared" si="48"/>
        <v>0</v>
      </c>
      <c r="J153" s="84">
        <f t="shared" si="48"/>
        <v>0</v>
      </c>
      <c r="K153" s="84">
        <f t="shared" si="48"/>
        <v>0</v>
      </c>
      <c r="L153" s="84">
        <f t="shared" si="48"/>
        <v>0</v>
      </c>
      <c r="M153" s="84">
        <f t="shared" si="47"/>
        <v>0</v>
      </c>
    </row>
    <row r="154" spans="1:13" ht="15">
      <c r="A154" s="2"/>
      <c r="B154" s="2"/>
      <c r="C154" s="5"/>
      <c r="D154" s="1"/>
      <c r="E154" s="1"/>
      <c r="F154" s="74" t="s">
        <v>402</v>
      </c>
      <c r="G154" s="75"/>
      <c r="H154" s="76"/>
      <c r="I154" s="76"/>
      <c r="J154" s="76"/>
      <c r="K154" s="76"/>
      <c r="L154" s="6"/>
      <c r="M154" s="76">
        <f t="shared" si="47"/>
        <v>0</v>
      </c>
    </row>
    <row r="155" spans="1:13" ht="15">
      <c r="A155" s="2"/>
      <c r="B155" s="2"/>
      <c r="C155" s="5"/>
      <c r="D155" s="1"/>
      <c r="E155" s="1"/>
      <c r="F155" s="74" t="s">
        <v>11</v>
      </c>
      <c r="G155" s="75"/>
      <c r="H155" s="76"/>
      <c r="I155" s="76"/>
      <c r="J155" s="76"/>
      <c r="K155" s="76"/>
      <c r="L155" s="6"/>
      <c r="M155" s="76">
        <f t="shared" si="47"/>
        <v>0</v>
      </c>
    </row>
    <row r="156" spans="1:13" ht="15">
      <c r="A156" s="2"/>
      <c r="B156" s="2"/>
      <c r="C156" s="5"/>
      <c r="D156" s="1"/>
      <c r="E156" s="1"/>
      <c r="F156" s="74" t="s">
        <v>403</v>
      </c>
      <c r="G156" s="75"/>
      <c r="H156" s="76"/>
      <c r="I156" s="76"/>
      <c r="J156" s="76"/>
      <c r="K156" s="76"/>
      <c r="L156" s="6"/>
      <c r="M156" s="76">
        <f t="shared" si="47"/>
        <v>0</v>
      </c>
    </row>
    <row r="157" spans="1:13" ht="15">
      <c r="A157" s="81" t="s">
        <v>458</v>
      </c>
      <c r="B157" s="81"/>
      <c r="C157" s="3">
        <v>65485</v>
      </c>
      <c r="D157" s="82"/>
      <c r="E157" s="456" t="s">
        <v>412</v>
      </c>
      <c r="F157" s="457"/>
      <c r="G157" s="83">
        <f aca="true" t="shared" si="49" ref="G157:L157">SUM(G158:G160)</f>
        <v>0</v>
      </c>
      <c r="H157" s="84">
        <f t="shared" si="49"/>
        <v>0</v>
      </c>
      <c r="I157" s="84">
        <f t="shared" si="49"/>
        <v>0</v>
      </c>
      <c r="J157" s="84">
        <f t="shared" si="49"/>
        <v>0</v>
      </c>
      <c r="K157" s="84">
        <f t="shared" si="49"/>
        <v>0</v>
      </c>
      <c r="L157" s="84">
        <f t="shared" si="49"/>
        <v>0</v>
      </c>
      <c r="M157" s="84">
        <f t="shared" si="47"/>
        <v>0</v>
      </c>
    </row>
    <row r="158" spans="1:13" ht="15">
      <c r="A158" s="2"/>
      <c r="B158" s="2"/>
      <c r="C158" s="5"/>
      <c r="D158" s="1"/>
      <c r="E158" s="1"/>
      <c r="F158" s="74" t="s">
        <v>402</v>
      </c>
      <c r="G158" s="75"/>
      <c r="H158" s="76"/>
      <c r="I158" s="76"/>
      <c r="J158" s="76"/>
      <c r="K158" s="76"/>
      <c r="L158" s="6"/>
      <c r="M158" s="76">
        <f t="shared" si="47"/>
        <v>0</v>
      </c>
    </row>
    <row r="159" spans="1:13" ht="15">
      <c r="A159" s="2"/>
      <c r="B159" s="2"/>
      <c r="C159" s="5"/>
      <c r="D159" s="1"/>
      <c r="E159" s="1"/>
      <c r="F159" s="74" t="s">
        <v>11</v>
      </c>
      <c r="G159" s="75"/>
      <c r="H159" s="76"/>
      <c r="I159" s="76"/>
      <c r="J159" s="76"/>
      <c r="K159" s="76"/>
      <c r="L159" s="6"/>
      <c r="M159" s="76">
        <f t="shared" si="47"/>
        <v>0</v>
      </c>
    </row>
    <row r="160" spans="1:13" ht="15">
      <c r="A160" s="2"/>
      <c r="B160" s="2"/>
      <c r="C160" s="5"/>
      <c r="D160" s="1"/>
      <c r="E160" s="1"/>
      <c r="F160" s="74" t="s">
        <v>403</v>
      </c>
      <c r="G160" s="75"/>
      <c r="H160" s="76"/>
      <c r="I160" s="76"/>
      <c r="J160" s="76"/>
      <c r="K160" s="76"/>
      <c r="L160" s="6"/>
      <c r="M160" s="76">
        <f t="shared" si="47"/>
        <v>0</v>
      </c>
    </row>
    <row r="161" spans="1:13" ht="15">
      <c r="A161" s="77">
        <v>1.14</v>
      </c>
      <c r="B161" s="77"/>
      <c r="C161" s="78">
        <v>660</v>
      </c>
      <c r="D161" s="453" t="s">
        <v>459</v>
      </c>
      <c r="E161" s="454"/>
      <c r="F161" s="455"/>
      <c r="G161" s="79">
        <f aca="true" t="shared" si="50" ref="G161:M164">G165+G169</f>
        <v>5</v>
      </c>
      <c r="H161" s="80">
        <f t="shared" si="50"/>
        <v>40000</v>
      </c>
      <c r="I161" s="80">
        <f t="shared" si="50"/>
        <v>7000</v>
      </c>
      <c r="J161" s="80">
        <f t="shared" si="50"/>
        <v>0</v>
      </c>
      <c r="K161" s="80">
        <f t="shared" si="50"/>
        <v>0</v>
      </c>
      <c r="L161" s="80">
        <f t="shared" si="50"/>
        <v>125000</v>
      </c>
      <c r="M161" s="80">
        <f t="shared" si="50"/>
        <v>172000</v>
      </c>
    </row>
    <row r="162" spans="1:13" ht="15">
      <c r="A162" s="2"/>
      <c r="B162" s="2"/>
      <c r="C162" s="5"/>
      <c r="D162" s="1"/>
      <c r="E162" s="1"/>
      <c r="F162" s="74" t="s">
        <v>402</v>
      </c>
      <c r="G162" s="75">
        <f>G166+G170</f>
        <v>5</v>
      </c>
      <c r="H162" s="76">
        <f t="shared" si="50"/>
        <v>40000</v>
      </c>
      <c r="I162" s="76">
        <f t="shared" si="50"/>
        <v>7000</v>
      </c>
      <c r="J162" s="76">
        <f t="shared" si="50"/>
        <v>0</v>
      </c>
      <c r="K162" s="76">
        <f t="shared" si="50"/>
        <v>0</v>
      </c>
      <c r="L162" s="6">
        <f>L166</f>
        <v>105000</v>
      </c>
      <c r="M162" s="76">
        <f t="shared" si="50"/>
        <v>152000</v>
      </c>
    </row>
    <row r="163" spans="1:13" ht="15">
      <c r="A163" s="2"/>
      <c r="B163" s="2"/>
      <c r="C163" s="5"/>
      <c r="D163" s="1"/>
      <c r="E163" s="1"/>
      <c r="F163" s="74" t="s">
        <v>11</v>
      </c>
      <c r="G163" s="75"/>
      <c r="H163" s="76">
        <f t="shared" si="50"/>
        <v>0</v>
      </c>
      <c r="I163" s="76">
        <f t="shared" si="50"/>
        <v>0</v>
      </c>
      <c r="J163" s="76">
        <f t="shared" si="50"/>
        <v>0</v>
      </c>
      <c r="K163" s="76">
        <f t="shared" si="50"/>
        <v>0</v>
      </c>
      <c r="L163" s="6">
        <f t="shared" si="50"/>
        <v>20000</v>
      </c>
      <c r="M163" s="76">
        <f t="shared" si="50"/>
        <v>20000</v>
      </c>
    </row>
    <row r="164" spans="1:13" ht="15">
      <c r="A164" s="2"/>
      <c r="B164" s="2"/>
      <c r="C164" s="5"/>
      <c r="D164" s="1"/>
      <c r="E164" s="1"/>
      <c r="F164" s="74" t="s">
        <v>403</v>
      </c>
      <c r="G164" s="75"/>
      <c r="H164" s="76">
        <f t="shared" si="50"/>
        <v>0</v>
      </c>
      <c r="I164" s="76">
        <f t="shared" si="50"/>
        <v>0</v>
      </c>
      <c r="J164" s="76">
        <f t="shared" si="50"/>
        <v>0</v>
      </c>
      <c r="K164" s="76">
        <f t="shared" si="50"/>
        <v>0</v>
      </c>
      <c r="L164" s="6">
        <f t="shared" si="50"/>
        <v>0</v>
      </c>
      <c r="M164" s="76">
        <f t="shared" si="50"/>
        <v>0</v>
      </c>
    </row>
    <row r="165" spans="1:13" ht="15">
      <c r="A165" s="81" t="s">
        <v>460</v>
      </c>
      <c r="B165" s="81"/>
      <c r="C165" s="3">
        <v>66390</v>
      </c>
      <c r="D165" s="82"/>
      <c r="E165" s="456" t="s">
        <v>2</v>
      </c>
      <c r="F165" s="457"/>
      <c r="G165" s="83">
        <f aca="true" t="shared" si="51" ref="G165:L165">SUM(G166:G168)</f>
        <v>5</v>
      </c>
      <c r="H165" s="84">
        <f t="shared" si="51"/>
        <v>40000</v>
      </c>
      <c r="I165" s="84">
        <f t="shared" si="51"/>
        <v>7000</v>
      </c>
      <c r="J165" s="84">
        <f t="shared" si="51"/>
        <v>0</v>
      </c>
      <c r="K165" s="84">
        <f t="shared" si="51"/>
        <v>0</v>
      </c>
      <c r="L165" s="84">
        <f t="shared" si="51"/>
        <v>125000</v>
      </c>
      <c r="M165" s="84">
        <f aca="true" t="shared" si="52" ref="M165:M172">SUM(H165:L165)</f>
        <v>172000</v>
      </c>
    </row>
    <row r="166" spans="1:13" ht="15">
      <c r="A166" s="2"/>
      <c r="B166" s="2"/>
      <c r="C166" s="5"/>
      <c r="D166" s="1"/>
      <c r="E166" s="1"/>
      <c r="F166" s="74" t="s">
        <v>402</v>
      </c>
      <c r="G166" s="75">
        <v>5</v>
      </c>
      <c r="H166" s="76">
        <v>40000</v>
      </c>
      <c r="I166" s="76">
        <v>7000</v>
      </c>
      <c r="J166" s="76"/>
      <c r="K166" s="76"/>
      <c r="L166" s="6">
        <v>105000</v>
      </c>
      <c r="M166" s="76">
        <f t="shared" si="52"/>
        <v>152000</v>
      </c>
    </row>
    <row r="167" spans="1:13" ht="15">
      <c r="A167" s="2"/>
      <c r="B167" s="2"/>
      <c r="C167" s="5"/>
      <c r="D167" s="1"/>
      <c r="E167" s="1"/>
      <c r="F167" s="74" t="s">
        <v>11</v>
      </c>
      <c r="G167" s="75"/>
      <c r="H167" s="76"/>
      <c r="I167" s="76"/>
      <c r="J167" s="76"/>
      <c r="K167" s="76"/>
      <c r="L167" s="6">
        <v>20000</v>
      </c>
      <c r="M167" s="76">
        <f t="shared" si="52"/>
        <v>20000</v>
      </c>
    </row>
    <row r="168" spans="1:13" ht="15">
      <c r="A168" s="2"/>
      <c r="B168" s="2"/>
      <c r="C168" s="5"/>
      <c r="D168" s="1"/>
      <c r="E168" s="1"/>
      <c r="F168" s="74" t="s">
        <v>403</v>
      </c>
      <c r="G168" s="75"/>
      <c r="H168" s="76"/>
      <c r="I168" s="76"/>
      <c r="J168" s="76"/>
      <c r="K168" s="76"/>
      <c r="L168" s="6">
        <v>0</v>
      </c>
      <c r="M168" s="76">
        <f t="shared" si="52"/>
        <v>0</v>
      </c>
    </row>
    <row r="169" spans="1:13" ht="15">
      <c r="A169" s="81" t="s">
        <v>461</v>
      </c>
      <c r="B169" s="81"/>
      <c r="C169" s="3">
        <v>66590</v>
      </c>
      <c r="D169" s="82"/>
      <c r="E169" s="456" t="s">
        <v>462</v>
      </c>
      <c r="F169" s="457"/>
      <c r="G169" s="83">
        <f aca="true" t="shared" si="53" ref="G169:L169">SUM(G170:G172)</f>
        <v>0</v>
      </c>
      <c r="H169" s="84">
        <f t="shared" si="53"/>
        <v>0</v>
      </c>
      <c r="I169" s="84">
        <f t="shared" si="53"/>
        <v>0</v>
      </c>
      <c r="J169" s="84">
        <f t="shared" si="53"/>
        <v>0</v>
      </c>
      <c r="K169" s="84">
        <f t="shared" si="53"/>
        <v>0</v>
      </c>
      <c r="L169" s="84">
        <f t="shared" si="53"/>
        <v>0</v>
      </c>
      <c r="M169" s="84">
        <f t="shared" si="52"/>
        <v>0</v>
      </c>
    </row>
    <row r="170" spans="1:13" ht="15">
      <c r="A170" s="2"/>
      <c r="B170" s="2"/>
      <c r="C170" s="5"/>
      <c r="D170" s="1"/>
      <c r="E170" s="1"/>
      <c r="F170" s="74" t="s">
        <v>402</v>
      </c>
      <c r="G170" s="75">
        <v>0</v>
      </c>
      <c r="H170" s="76"/>
      <c r="I170" s="76"/>
      <c r="J170" s="76"/>
      <c r="K170" s="76"/>
      <c r="L170" s="6"/>
      <c r="M170" s="76">
        <f t="shared" si="52"/>
        <v>0</v>
      </c>
    </row>
    <row r="171" spans="1:13" ht="15">
      <c r="A171" s="2"/>
      <c r="B171" s="2"/>
      <c r="C171" s="5"/>
      <c r="D171" s="1"/>
      <c r="E171" s="1"/>
      <c r="F171" s="74" t="s">
        <v>11</v>
      </c>
      <c r="G171" s="75"/>
      <c r="H171" s="76"/>
      <c r="I171" s="76"/>
      <c r="J171" s="76"/>
      <c r="K171" s="76"/>
      <c r="L171" s="6"/>
      <c r="M171" s="76">
        <f t="shared" si="52"/>
        <v>0</v>
      </c>
    </row>
    <row r="172" spans="1:13" ht="15">
      <c r="A172" s="2"/>
      <c r="B172" s="2"/>
      <c r="C172" s="5"/>
      <c r="D172" s="1"/>
      <c r="E172" s="1"/>
      <c r="F172" s="74" t="s">
        <v>403</v>
      </c>
      <c r="G172" s="75"/>
      <c r="H172" s="76"/>
      <c r="I172" s="76"/>
      <c r="J172" s="76"/>
      <c r="K172" s="76"/>
      <c r="L172" s="6"/>
      <c r="M172" s="76">
        <f t="shared" si="52"/>
        <v>0</v>
      </c>
    </row>
    <row r="173" spans="1:13" ht="15">
      <c r="A173" s="77">
        <v>1.15</v>
      </c>
      <c r="B173" s="77"/>
      <c r="C173" s="78">
        <v>730</v>
      </c>
      <c r="D173" s="453" t="s">
        <v>5</v>
      </c>
      <c r="E173" s="454"/>
      <c r="F173" s="455"/>
      <c r="G173" s="79">
        <f aca="true" t="shared" si="54" ref="G173:M176">G177+G181+G185+G189</f>
        <v>151</v>
      </c>
      <c r="H173" s="80">
        <f t="shared" si="54"/>
        <v>1044087</v>
      </c>
      <c r="I173" s="80">
        <f t="shared" si="54"/>
        <v>420077</v>
      </c>
      <c r="J173" s="80">
        <f t="shared" si="54"/>
        <v>37000</v>
      </c>
      <c r="K173" s="80">
        <f t="shared" si="54"/>
        <v>77000</v>
      </c>
      <c r="L173" s="80">
        <f t="shared" si="54"/>
        <v>165000</v>
      </c>
      <c r="M173" s="80">
        <f t="shared" si="54"/>
        <v>1743164</v>
      </c>
    </row>
    <row r="174" spans="1:13" ht="15">
      <c r="A174" s="2"/>
      <c r="B174" s="2"/>
      <c r="C174" s="5"/>
      <c r="D174" s="1"/>
      <c r="E174" s="1"/>
      <c r="F174" s="74" t="s">
        <v>402</v>
      </c>
      <c r="G174" s="75">
        <f>G178+G182+G186+G190</f>
        <v>151</v>
      </c>
      <c r="H174" s="76">
        <f t="shared" si="54"/>
        <v>1022200</v>
      </c>
      <c r="I174" s="6">
        <f t="shared" si="54"/>
        <v>297670</v>
      </c>
      <c r="J174" s="6">
        <f t="shared" si="54"/>
        <v>37000</v>
      </c>
      <c r="K174" s="6">
        <f t="shared" si="54"/>
        <v>0</v>
      </c>
      <c r="L174" s="6">
        <f>L178+L182+L186+L190</f>
        <v>125000</v>
      </c>
      <c r="M174" s="76">
        <f t="shared" si="54"/>
        <v>1481870</v>
      </c>
    </row>
    <row r="175" spans="1:13" ht="15">
      <c r="A175" s="2"/>
      <c r="B175" s="2"/>
      <c r="C175" s="5"/>
      <c r="D175" s="1"/>
      <c r="E175" s="1"/>
      <c r="F175" s="74" t="s">
        <v>11</v>
      </c>
      <c r="G175" s="75"/>
      <c r="H175" s="76">
        <f t="shared" si="54"/>
        <v>21887</v>
      </c>
      <c r="I175" s="6">
        <f t="shared" si="54"/>
        <v>28113</v>
      </c>
      <c r="J175" s="6">
        <f t="shared" si="54"/>
        <v>0</v>
      </c>
      <c r="K175" s="6"/>
      <c r="L175" s="6">
        <f t="shared" si="54"/>
        <v>40000</v>
      </c>
      <c r="M175" s="76">
        <f t="shared" si="54"/>
        <v>167000</v>
      </c>
    </row>
    <row r="176" spans="1:13" ht="15">
      <c r="A176" s="2"/>
      <c r="B176" s="2"/>
      <c r="C176" s="5"/>
      <c r="D176" s="1"/>
      <c r="E176" s="1"/>
      <c r="F176" s="74" t="s">
        <v>403</v>
      </c>
      <c r="G176" s="75"/>
      <c r="H176" s="76">
        <f t="shared" si="54"/>
        <v>0</v>
      </c>
      <c r="I176" s="6">
        <f t="shared" si="54"/>
        <v>94294</v>
      </c>
      <c r="J176" s="6">
        <f t="shared" si="54"/>
        <v>0</v>
      </c>
      <c r="K176" s="6">
        <f t="shared" si="54"/>
        <v>0</v>
      </c>
      <c r="L176" s="6">
        <f t="shared" si="54"/>
        <v>0</v>
      </c>
      <c r="M176" s="76">
        <f t="shared" si="54"/>
        <v>94294</v>
      </c>
    </row>
    <row r="177" spans="1:13" ht="15">
      <c r="A177" s="81" t="s">
        <v>463</v>
      </c>
      <c r="B177" s="81"/>
      <c r="C177" s="3">
        <v>73026</v>
      </c>
      <c r="D177" s="82"/>
      <c r="E177" s="450" t="s">
        <v>464</v>
      </c>
      <c r="F177" s="451"/>
      <c r="G177" s="83">
        <f aca="true" t="shared" si="55" ref="G177:L177">SUM(G178:G180)</f>
        <v>3</v>
      </c>
      <c r="H177" s="84">
        <f t="shared" si="55"/>
        <v>25200</v>
      </c>
      <c r="I177" s="84">
        <f t="shared" si="55"/>
        <v>15000</v>
      </c>
      <c r="J177" s="84">
        <f t="shared" si="55"/>
        <v>0</v>
      </c>
      <c r="K177" s="84">
        <f t="shared" si="55"/>
        <v>77000</v>
      </c>
      <c r="L177" s="84">
        <f t="shared" si="55"/>
        <v>0</v>
      </c>
      <c r="M177" s="88">
        <f aca="true" t="shared" si="56" ref="M177:M196">SUM(H177:L177)</f>
        <v>117200</v>
      </c>
    </row>
    <row r="178" spans="1:13" ht="15">
      <c r="A178" s="2"/>
      <c r="B178" s="2"/>
      <c r="C178" s="5"/>
      <c r="D178" s="1"/>
      <c r="E178" s="1"/>
      <c r="F178" s="74" t="s">
        <v>402</v>
      </c>
      <c r="G178" s="75">
        <v>3</v>
      </c>
      <c r="H178" s="76">
        <v>25200</v>
      </c>
      <c r="I178" s="76">
        <v>15000</v>
      </c>
      <c r="J178" s="76"/>
      <c r="K178" s="76"/>
      <c r="L178" s="6">
        <v>0</v>
      </c>
      <c r="M178" s="76">
        <f t="shared" si="56"/>
        <v>40200</v>
      </c>
    </row>
    <row r="179" spans="1:13" ht="15">
      <c r="A179" s="2"/>
      <c r="B179" s="2"/>
      <c r="C179" s="5"/>
      <c r="D179" s="1"/>
      <c r="E179" s="1"/>
      <c r="F179" s="74" t="s">
        <v>11</v>
      </c>
      <c r="G179" s="75"/>
      <c r="H179" s="76"/>
      <c r="I179" s="76"/>
      <c r="J179" s="76"/>
      <c r="K179" s="6">
        <v>77000</v>
      </c>
      <c r="L179" s="6">
        <v>0</v>
      </c>
      <c r="M179" s="76">
        <f t="shared" si="56"/>
        <v>77000</v>
      </c>
    </row>
    <row r="180" spans="1:13" ht="15">
      <c r="A180" s="2"/>
      <c r="B180" s="2"/>
      <c r="C180" s="5"/>
      <c r="D180" s="1"/>
      <c r="E180" s="1"/>
      <c r="F180" s="74" t="s">
        <v>403</v>
      </c>
      <c r="G180" s="75"/>
      <c r="H180" s="76"/>
      <c r="I180" s="76"/>
      <c r="J180" s="76"/>
      <c r="K180" s="76"/>
      <c r="L180" s="6">
        <v>0</v>
      </c>
      <c r="M180" s="76">
        <f t="shared" si="56"/>
        <v>0</v>
      </c>
    </row>
    <row r="181" spans="1:13" ht="15">
      <c r="A181" s="81" t="s">
        <v>465</v>
      </c>
      <c r="B181" s="81"/>
      <c r="C181" s="3">
        <v>74000</v>
      </c>
      <c r="D181" s="82"/>
      <c r="E181" s="450" t="s">
        <v>1</v>
      </c>
      <c r="F181" s="451"/>
      <c r="G181" s="83">
        <f aca="true" t="shared" si="57" ref="G181:L181">SUM(G182:G184)</f>
        <v>124</v>
      </c>
      <c r="H181" s="84">
        <f t="shared" si="57"/>
        <v>871887</v>
      </c>
      <c r="I181" s="84">
        <f t="shared" si="57"/>
        <v>316077</v>
      </c>
      <c r="J181" s="84">
        <f t="shared" si="57"/>
        <v>25000</v>
      </c>
      <c r="K181" s="84">
        <f t="shared" si="57"/>
        <v>0</v>
      </c>
      <c r="L181" s="84">
        <f t="shared" si="57"/>
        <v>150000</v>
      </c>
      <c r="M181" s="84">
        <f t="shared" si="56"/>
        <v>1362964</v>
      </c>
    </row>
    <row r="182" spans="1:13" ht="15">
      <c r="A182" s="2"/>
      <c r="B182" s="2"/>
      <c r="C182" s="5"/>
      <c r="D182" s="1"/>
      <c r="E182" s="1"/>
      <c r="F182" s="74" t="s">
        <v>402</v>
      </c>
      <c r="G182" s="75">
        <v>124</v>
      </c>
      <c r="H182" s="76">
        <v>850000</v>
      </c>
      <c r="I182" s="6">
        <v>193670</v>
      </c>
      <c r="J182" s="6">
        <v>25000</v>
      </c>
      <c r="K182" s="6"/>
      <c r="L182" s="6">
        <v>110000</v>
      </c>
      <c r="M182" s="76">
        <f t="shared" si="56"/>
        <v>1178670</v>
      </c>
    </row>
    <row r="183" spans="1:13" ht="15">
      <c r="A183" s="2"/>
      <c r="B183" s="2"/>
      <c r="C183" s="5"/>
      <c r="D183" s="1"/>
      <c r="E183" s="1"/>
      <c r="F183" s="74" t="s">
        <v>11</v>
      </c>
      <c r="G183" s="75"/>
      <c r="H183" s="76">
        <v>21887</v>
      </c>
      <c r="I183" s="6">
        <v>28113</v>
      </c>
      <c r="J183" s="6"/>
      <c r="K183" s="6"/>
      <c r="L183" s="6">
        <v>40000</v>
      </c>
      <c r="M183" s="76">
        <f t="shared" si="56"/>
        <v>90000</v>
      </c>
    </row>
    <row r="184" spans="1:13" ht="15">
      <c r="A184" s="2"/>
      <c r="B184" s="2"/>
      <c r="C184" s="5"/>
      <c r="D184" s="1"/>
      <c r="E184" s="1"/>
      <c r="F184" s="74" t="s">
        <v>403</v>
      </c>
      <c r="G184" s="75"/>
      <c r="H184" s="76"/>
      <c r="I184" s="6">
        <v>94294</v>
      </c>
      <c r="J184" s="6"/>
      <c r="K184" s="6"/>
      <c r="L184" s="6">
        <v>0</v>
      </c>
      <c r="M184" s="76">
        <f t="shared" si="56"/>
        <v>94294</v>
      </c>
    </row>
    <row r="185" spans="1:13" ht="15">
      <c r="A185" s="81" t="s">
        <v>466</v>
      </c>
      <c r="B185" s="81"/>
      <c r="C185" s="3">
        <v>75581</v>
      </c>
      <c r="D185" s="82"/>
      <c r="E185" s="450" t="s">
        <v>467</v>
      </c>
      <c r="F185" s="451"/>
      <c r="G185" s="83">
        <f aca="true" t="shared" si="58" ref="G185:L185">SUM(G186:G188)</f>
        <v>12</v>
      </c>
      <c r="H185" s="84">
        <f t="shared" si="58"/>
        <v>72000</v>
      </c>
      <c r="I185" s="84">
        <f t="shared" si="58"/>
        <v>9000</v>
      </c>
      <c r="J185" s="84">
        <f t="shared" si="58"/>
        <v>2000</v>
      </c>
      <c r="K185" s="84">
        <f t="shared" si="58"/>
        <v>0</v>
      </c>
      <c r="L185" s="84">
        <f t="shared" si="58"/>
        <v>0</v>
      </c>
      <c r="M185" s="84">
        <f t="shared" si="56"/>
        <v>83000</v>
      </c>
    </row>
    <row r="186" spans="1:13" ht="15">
      <c r="A186" s="2"/>
      <c r="B186" s="2"/>
      <c r="C186" s="5"/>
      <c r="D186" s="1"/>
      <c r="E186" s="1"/>
      <c r="F186" s="74" t="s">
        <v>402</v>
      </c>
      <c r="G186" s="75">
        <v>12</v>
      </c>
      <c r="H186" s="76">
        <v>72000</v>
      </c>
      <c r="I186" s="76">
        <v>9000</v>
      </c>
      <c r="J186" s="76">
        <v>2000</v>
      </c>
      <c r="K186" s="76"/>
      <c r="L186" s="6"/>
      <c r="M186" s="76">
        <f t="shared" si="56"/>
        <v>83000</v>
      </c>
    </row>
    <row r="187" spans="1:13" ht="15">
      <c r="A187" s="2"/>
      <c r="B187" s="2"/>
      <c r="C187" s="5"/>
      <c r="D187" s="1"/>
      <c r="E187" s="1"/>
      <c r="F187" s="74" t="s">
        <v>11</v>
      </c>
      <c r="G187" s="75"/>
      <c r="H187" s="76"/>
      <c r="I187" s="76"/>
      <c r="J187" s="76"/>
      <c r="K187" s="76"/>
      <c r="L187" s="6"/>
      <c r="M187" s="76">
        <f t="shared" si="56"/>
        <v>0</v>
      </c>
    </row>
    <row r="188" spans="1:13" ht="15">
      <c r="A188" s="2"/>
      <c r="B188" s="2"/>
      <c r="C188" s="5"/>
      <c r="D188" s="1"/>
      <c r="E188" s="1"/>
      <c r="F188" s="74" t="s">
        <v>403</v>
      </c>
      <c r="G188" s="75"/>
      <c r="H188" s="76"/>
      <c r="I188" s="76"/>
      <c r="J188" s="76"/>
      <c r="K188" s="76"/>
      <c r="L188" s="6"/>
      <c r="M188" s="76">
        <f t="shared" si="56"/>
        <v>0</v>
      </c>
    </row>
    <row r="189" spans="1:13" ht="15">
      <c r="A189" s="81" t="s">
        <v>468</v>
      </c>
      <c r="B189" s="81"/>
      <c r="C189" s="3">
        <v>75580</v>
      </c>
      <c r="D189" s="82"/>
      <c r="E189" s="450" t="s">
        <v>469</v>
      </c>
      <c r="F189" s="451"/>
      <c r="G189" s="83">
        <f aca="true" t="shared" si="59" ref="G189:L189">SUM(G190:G192)</f>
        <v>12</v>
      </c>
      <c r="H189" s="84">
        <f t="shared" si="59"/>
        <v>75000</v>
      </c>
      <c r="I189" s="84">
        <f t="shared" si="59"/>
        <v>80000</v>
      </c>
      <c r="J189" s="84">
        <f t="shared" si="59"/>
        <v>10000</v>
      </c>
      <c r="K189" s="84">
        <f t="shared" si="59"/>
        <v>0</v>
      </c>
      <c r="L189" s="84">
        <f t="shared" si="59"/>
        <v>15000</v>
      </c>
      <c r="M189" s="84">
        <f t="shared" si="56"/>
        <v>180000</v>
      </c>
    </row>
    <row r="190" spans="1:13" ht="15">
      <c r="A190" s="2"/>
      <c r="B190" s="2"/>
      <c r="C190" s="5"/>
      <c r="D190" s="1"/>
      <c r="E190" s="1"/>
      <c r="F190" s="74" t="s">
        <v>402</v>
      </c>
      <c r="G190" s="75">
        <v>12</v>
      </c>
      <c r="H190" s="76">
        <v>75000</v>
      </c>
      <c r="I190" s="6">
        <v>80000</v>
      </c>
      <c r="J190" s="6">
        <v>10000</v>
      </c>
      <c r="K190" s="6"/>
      <c r="L190" s="6">
        <v>15000</v>
      </c>
      <c r="M190" s="76">
        <f t="shared" si="56"/>
        <v>180000</v>
      </c>
    </row>
    <row r="191" spans="1:13" ht="15">
      <c r="A191" s="2"/>
      <c r="B191" s="2"/>
      <c r="C191" s="5"/>
      <c r="D191" s="1"/>
      <c r="E191" s="1"/>
      <c r="F191" s="74" t="s">
        <v>11</v>
      </c>
      <c r="G191" s="75"/>
      <c r="H191" s="76"/>
      <c r="I191" s="76"/>
      <c r="J191" s="76"/>
      <c r="K191" s="76"/>
      <c r="L191" s="6">
        <v>0</v>
      </c>
      <c r="M191" s="76">
        <f t="shared" si="56"/>
        <v>0</v>
      </c>
    </row>
    <row r="192" spans="1:13" ht="15">
      <c r="A192" s="2"/>
      <c r="B192" s="2"/>
      <c r="C192" s="5"/>
      <c r="D192" s="1"/>
      <c r="E192" s="1"/>
      <c r="F192" s="74" t="s">
        <v>403</v>
      </c>
      <c r="G192" s="75"/>
      <c r="H192" s="76"/>
      <c r="I192" s="76"/>
      <c r="J192" s="76"/>
      <c r="K192" s="76"/>
      <c r="L192" s="6">
        <v>0</v>
      </c>
      <c r="M192" s="76">
        <f t="shared" si="56"/>
        <v>0</v>
      </c>
    </row>
    <row r="193" spans="1:13" ht="15">
      <c r="A193" s="77">
        <v>1.16</v>
      </c>
      <c r="B193" s="77"/>
      <c r="C193" s="78">
        <v>760</v>
      </c>
      <c r="D193" s="458" t="s">
        <v>470</v>
      </c>
      <c r="E193" s="459"/>
      <c r="F193" s="460"/>
      <c r="G193" s="79">
        <f aca="true" t="shared" si="60" ref="G193:L193">SUM(G194:G196)</f>
        <v>0</v>
      </c>
      <c r="H193" s="80">
        <f t="shared" si="60"/>
        <v>0</v>
      </c>
      <c r="I193" s="80">
        <f t="shared" si="60"/>
        <v>0</v>
      </c>
      <c r="J193" s="80">
        <f t="shared" si="60"/>
        <v>0</v>
      </c>
      <c r="K193" s="80">
        <f t="shared" si="60"/>
        <v>0</v>
      </c>
      <c r="L193" s="80">
        <f t="shared" si="60"/>
        <v>0</v>
      </c>
      <c r="M193" s="80">
        <f t="shared" si="56"/>
        <v>0</v>
      </c>
    </row>
    <row r="194" spans="1:13" ht="15">
      <c r="A194" s="2"/>
      <c r="B194" s="2"/>
      <c r="C194" s="5"/>
      <c r="D194" s="1"/>
      <c r="E194" s="1"/>
      <c r="F194" s="74" t="s">
        <v>402</v>
      </c>
      <c r="G194" s="75"/>
      <c r="H194" s="76"/>
      <c r="I194" s="76"/>
      <c r="J194" s="76"/>
      <c r="K194" s="76"/>
      <c r="L194" s="6">
        <v>0</v>
      </c>
      <c r="M194" s="76">
        <f t="shared" si="56"/>
        <v>0</v>
      </c>
    </row>
    <row r="195" spans="1:13" ht="15">
      <c r="A195" s="2"/>
      <c r="B195" s="2"/>
      <c r="C195" s="5"/>
      <c r="D195" s="1"/>
      <c r="E195" s="1"/>
      <c r="F195" s="74" t="s">
        <v>11</v>
      </c>
      <c r="G195" s="75"/>
      <c r="H195" s="76"/>
      <c r="I195" s="76"/>
      <c r="J195" s="76"/>
      <c r="K195" s="76"/>
      <c r="L195" s="6">
        <v>0</v>
      </c>
      <c r="M195" s="76">
        <f t="shared" si="56"/>
        <v>0</v>
      </c>
    </row>
    <row r="196" spans="1:13" ht="15">
      <c r="A196" s="2"/>
      <c r="B196" s="2"/>
      <c r="C196" s="5"/>
      <c r="D196" s="1"/>
      <c r="E196" s="1"/>
      <c r="F196" s="74" t="s">
        <v>403</v>
      </c>
      <c r="G196" s="75"/>
      <c r="H196" s="76"/>
      <c r="I196" s="76"/>
      <c r="J196" s="76"/>
      <c r="K196" s="76"/>
      <c r="L196" s="6">
        <v>0</v>
      </c>
      <c r="M196" s="76">
        <f t="shared" si="56"/>
        <v>0</v>
      </c>
    </row>
    <row r="197" spans="1:13" ht="15">
      <c r="A197" s="77">
        <v>1.17</v>
      </c>
      <c r="B197" s="77"/>
      <c r="C197" s="78">
        <v>850</v>
      </c>
      <c r="D197" s="453" t="s">
        <v>19</v>
      </c>
      <c r="E197" s="454"/>
      <c r="F197" s="455"/>
      <c r="G197" s="79">
        <f aca="true" t="shared" si="61" ref="G197:M200">G201+G205+G209</f>
        <v>9</v>
      </c>
      <c r="H197" s="80">
        <f t="shared" si="61"/>
        <v>54000</v>
      </c>
      <c r="I197" s="80">
        <f t="shared" si="61"/>
        <v>110851</v>
      </c>
      <c r="J197" s="80">
        <f t="shared" si="61"/>
        <v>0</v>
      </c>
      <c r="K197" s="80">
        <f t="shared" si="61"/>
        <v>55000</v>
      </c>
      <c r="L197" s="80">
        <f t="shared" si="61"/>
        <v>205000</v>
      </c>
      <c r="M197" s="80">
        <f t="shared" si="61"/>
        <v>424851</v>
      </c>
    </row>
    <row r="198" spans="1:13" ht="15">
      <c r="A198" s="2"/>
      <c r="B198" s="2"/>
      <c r="C198" s="5"/>
      <c r="D198" s="1"/>
      <c r="E198" s="1"/>
      <c r="F198" s="74" t="s">
        <v>402</v>
      </c>
      <c r="G198" s="75">
        <f>G202+G206+G210</f>
        <v>9</v>
      </c>
      <c r="H198" s="76">
        <f t="shared" si="61"/>
        <v>54000</v>
      </c>
      <c r="I198" s="76">
        <f t="shared" si="61"/>
        <v>110851</v>
      </c>
      <c r="J198" s="76">
        <f t="shared" si="61"/>
        <v>0</v>
      </c>
      <c r="K198" s="76">
        <f t="shared" si="61"/>
        <v>0</v>
      </c>
      <c r="L198" s="6">
        <f>L202+L206+L210</f>
        <v>155000</v>
      </c>
      <c r="M198" s="76">
        <f t="shared" si="61"/>
        <v>319851</v>
      </c>
    </row>
    <row r="199" spans="1:13" ht="15">
      <c r="A199" s="2"/>
      <c r="B199" s="2"/>
      <c r="C199" s="5"/>
      <c r="D199" s="1"/>
      <c r="E199" s="1"/>
      <c r="F199" s="74" t="s">
        <v>11</v>
      </c>
      <c r="G199" s="75"/>
      <c r="H199" s="76">
        <f t="shared" si="61"/>
        <v>0</v>
      </c>
      <c r="I199" s="76">
        <f t="shared" si="61"/>
        <v>0</v>
      </c>
      <c r="J199" s="76">
        <f t="shared" si="61"/>
        <v>0</v>
      </c>
      <c r="K199" s="76">
        <f t="shared" si="61"/>
        <v>55000</v>
      </c>
      <c r="L199" s="6">
        <f t="shared" si="61"/>
        <v>50000</v>
      </c>
      <c r="M199" s="76">
        <f t="shared" si="61"/>
        <v>105000</v>
      </c>
    </row>
    <row r="200" spans="1:13" ht="15">
      <c r="A200" s="2"/>
      <c r="B200" s="2"/>
      <c r="C200" s="5"/>
      <c r="D200" s="1"/>
      <c r="E200" s="1"/>
      <c r="F200" s="74" t="s">
        <v>403</v>
      </c>
      <c r="G200" s="75"/>
      <c r="H200" s="76">
        <f t="shared" si="61"/>
        <v>0</v>
      </c>
      <c r="I200" s="76">
        <f t="shared" si="61"/>
        <v>0</v>
      </c>
      <c r="J200" s="76">
        <f t="shared" si="61"/>
        <v>0</v>
      </c>
      <c r="K200" s="76">
        <f t="shared" si="61"/>
        <v>0</v>
      </c>
      <c r="L200" s="6">
        <f t="shared" si="61"/>
        <v>0</v>
      </c>
      <c r="M200" s="76">
        <f t="shared" si="61"/>
        <v>0</v>
      </c>
    </row>
    <row r="201" spans="1:13" ht="15">
      <c r="A201" s="81" t="s">
        <v>471</v>
      </c>
      <c r="B201" s="81"/>
      <c r="C201" s="3">
        <v>85017</v>
      </c>
      <c r="D201" s="82"/>
      <c r="E201" s="456" t="s">
        <v>20</v>
      </c>
      <c r="F201" s="457"/>
      <c r="G201" s="83">
        <f aca="true" t="shared" si="62" ref="G201:L201">SUM(G202:G204)</f>
        <v>9</v>
      </c>
      <c r="H201" s="84">
        <f t="shared" si="62"/>
        <v>54000</v>
      </c>
      <c r="I201" s="84">
        <f t="shared" si="62"/>
        <v>110851</v>
      </c>
      <c r="J201" s="84">
        <f t="shared" si="62"/>
        <v>0</v>
      </c>
      <c r="K201" s="84">
        <f t="shared" si="62"/>
        <v>55000</v>
      </c>
      <c r="L201" s="84">
        <f t="shared" si="62"/>
        <v>13000</v>
      </c>
      <c r="M201" s="84">
        <f aca="true" t="shared" si="63" ref="M201:M212">SUM(H201:L201)</f>
        <v>232851</v>
      </c>
    </row>
    <row r="202" spans="1:13" ht="15">
      <c r="A202" s="2"/>
      <c r="B202" s="2"/>
      <c r="C202" s="5"/>
      <c r="D202" s="1"/>
      <c r="E202" s="1"/>
      <c r="F202" s="74" t="s">
        <v>402</v>
      </c>
      <c r="G202" s="75">
        <v>9</v>
      </c>
      <c r="H202" s="76">
        <v>54000</v>
      </c>
      <c r="I202" s="6">
        <v>110851</v>
      </c>
      <c r="J202" s="6"/>
      <c r="K202" s="6"/>
      <c r="L202" s="6">
        <v>13000</v>
      </c>
      <c r="M202" s="76">
        <f t="shared" si="63"/>
        <v>177851</v>
      </c>
    </row>
    <row r="203" spans="1:13" ht="15">
      <c r="A203" s="2"/>
      <c r="B203" s="2"/>
      <c r="C203" s="5"/>
      <c r="D203" s="1"/>
      <c r="E203" s="1"/>
      <c r="F203" s="74" t="s">
        <v>11</v>
      </c>
      <c r="G203" s="75"/>
      <c r="H203" s="76"/>
      <c r="I203" s="6"/>
      <c r="J203" s="6"/>
      <c r="K203" s="6">
        <v>55000</v>
      </c>
      <c r="L203" s="6">
        <v>0</v>
      </c>
      <c r="M203" s="76">
        <f t="shared" si="63"/>
        <v>55000</v>
      </c>
    </row>
    <row r="204" spans="1:13" ht="15">
      <c r="A204" s="2"/>
      <c r="B204" s="2"/>
      <c r="C204" s="5"/>
      <c r="D204" s="1"/>
      <c r="E204" s="1"/>
      <c r="F204" s="74" t="s">
        <v>403</v>
      </c>
      <c r="G204" s="75"/>
      <c r="H204" s="76"/>
      <c r="I204" s="6"/>
      <c r="J204" s="6"/>
      <c r="K204" s="6"/>
      <c r="L204" s="6">
        <v>0</v>
      </c>
      <c r="M204" s="76">
        <f t="shared" si="63"/>
        <v>0</v>
      </c>
    </row>
    <row r="205" spans="1:13" ht="15">
      <c r="A205" s="81" t="s">
        <v>472</v>
      </c>
      <c r="B205" s="81"/>
      <c r="C205" s="3">
        <v>85057</v>
      </c>
      <c r="D205" s="82"/>
      <c r="E205" s="456" t="s">
        <v>7</v>
      </c>
      <c r="F205" s="457"/>
      <c r="G205" s="83">
        <f aca="true" t="shared" si="64" ref="G205:L205">SUM(G206:G208)</f>
        <v>0</v>
      </c>
      <c r="H205" s="84">
        <f t="shared" si="64"/>
        <v>0</v>
      </c>
      <c r="I205" s="84">
        <f t="shared" si="64"/>
        <v>0</v>
      </c>
      <c r="J205" s="84">
        <f t="shared" si="64"/>
        <v>0</v>
      </c>
      <c r="K205" s="84">
        <f t="shared" si="64"/>
        <v>0</v>
      </c>
      <c r="L205" s="84">
        <f t="shared" si="64"/>
        <v>5000</v>
      </c>
      <c r="M205" s="84">
        <f t="shared" si="63"/>
        <v>5000</v>
      </c>
    </row>
    <row r="206" spans="1:13" ht="15">
      <c r="A206" s="2"/>
      <c r="B206" s="2"/>
      <c r="C206" s="5"/>
      <c r="D206" s="1"/>
      <c r="E206" s="1"/>
      <c r="F206" s="74" t="s">
        <v>402</v>
      </c>
      <c r="G206" s="75"/>
      <c r="H206" s="76"/>
      <c r="I206" s="76"/>
      <c r="J206" s="76"/>
      <c r="K206" s="76"/>
      <c r="L206" s="6">
        <v>5000</v>
      </c>
      <c r="M206" s="76">
        <f t="shared" si="63"/>
        <v>5000</v>
      </c>
    </row>
    <row r="207" spans="1:13" ht="15">
      <c r="A207" s="2"/>
      <c r="B207" s="2"/>
      <c r="C207" s="5"/>
      <c r="D207" s="1"/>
      <c r="E207" s="1"/>
      <c r="F207" s="74" t="s">
        <v>11</v>
      </c>
      <c r="G207" s="75"/>
      <c r="H207" s="76"/>
      <c r="I207" s="76"/>
      <c r="J207" s="76"/>
      <c r="K207" s="76"/>
      <c r="L207" s="6"/>
      <c r="M207" s="76">
        <f t="shared" si="63"/>
        <v>0</v>
      </c>
    </row>
    <row r="208" spans="1:13" ht="15">
      <c r="A208" s="2"/>
      <c r="B208" s="2"/>
      <c r="C208" s="5"/>
      <c r="D208" s="1"/>
      <c r="E208" s="1"/>
      <c r="F208" s="74" t="s">
        <v>403</v>
      </c>
      <c r="G208" s="75"/>
      <c r="H208" s="76"/>
      <c r="I208" s="76"/>
      <c r="J208" s="76"/>
      <c r="K208" s="76"/>
      <c r="L208" s="6"/>
      <c r="M208" s="76">
        <f t="shared" si="63"/>
        <v>0</v>
      </c>
    </row>
    <row r="209" spans="1:13" ht="15">
      <c r="A209" s="81" t="s">
        <v>473</v>
      </c>
      <c r="B209" s="81"/>
      <c r="C209" s="3">
        <v>85097</v>
      </c>
      <c r="D209" s="82"/>
      <c r="E209" s="456" t="s">
        <v>8</v>
      </c>
      <c r="F209" s="457"/>
      <c r="G209" s="83">
        <f aca="true" t="shared" si="65" ref="G209:L209">SUM(G210:G212)</f>
        <v>0</v>
      </c>
      <c r="H209" s="84">
        <f t="shared" si="65"/>
        <v>0</v>
      </c>
      <c r="I209" s="84">
        <f t="shared" si="65"/>
        <v>0</v>
      </c>
      <c r="J209" s="84">
        <f t="shared" si="65"/>
        <v>0</v>
      </c>
      <c r="K209" s="84">
        <f t="shared" si="65"/>
        <v>0</v>
      </c>
      <c r="L209" s="84">
        <f t="shared" si="65"/>
        <v>187000</v>
      </c>
      <c r="M209" s="84">
        <f t="shared" si="63"/>
        <v>187000</v>
      </c>
    </row>
    <row r="210" spans="1:13" ht="15">
      <c r="A210" s="2"/>
      <c r="B210" s="2"/>
      <c r="C210" s="5"/>
      <c r="D210" s="1"/>
      <c r="E210" s="1"/>
      <c r="F210" s="74" t="s">
        <v>402</v>
      </c>
      <c r="G210" s="75"/>
      <c r="H210" s="76"/>
      <c r="I210" s="76"/>
      <c r="J210" s="76"/>
      <c r="K210" s="76"/>
      <c r="L210" s="6">
        <v>137000</v>
      </c>
      <c r="M210" s="76">
        <f t="shared" si="63"/>
        <v>137000</v>
      </c>
    </row>
    <row r="211" spans="1:13" ht="15">
      <c r="A211" s="2"/>
      <c r="B211" s="2"/>
      <c r="C211" s="5"/>
      <c r="D211" s="1"/>
      <c r="E211" s="1"/>
      <c r="F211" s="74" t="s">
        <v>11</v>
      </c>
      <c r="G211" s="75"/>
      <c r="H211" s="76"/>
      <c r="I211" s="76"/>
      <c r="J211" s="76"/>
      <c r="K211" s="76"/>
      <c r="L211" s="6">
        <v>50000</v>
      </c>
      <c r="M211" s="76">
        <f t="shared" si="63"/>
        <v>50000</v>
      </c>
    </row>
    <row r="212" spans="1:13" ht="15">
      <c r="A212" s="2"/>
      <c r="B212" s="2"/>
      <c r="C212" s="5"/>
      <c r="D212" s="1"/>
      <c r="E212" s="1"/>
      <c r="F212" s="74" t="s">
        <v>403</v>
      </c>
      <c r="G212" s="75"/>
      <c r="H212" s="76"/>
      <c r="I212" s="76"/>
      <c r="J212" s="76"/>
      <c r="K212" s="76"/>
      <c r="L212" s="6"/>
      <c r="M212" s="76">
        <f t="shared" si="63"/>
        <v>0</v>
      </c>
    </row>
    <row r="213" spans="1:13" ht="15">
      <c r="A213" s="77">
        <v>1.18</v>
      </c>
      <c r="B213" s="77"/>
      <c r="C213" s="78">
        <v>920</v>
      </c>
      <c r="D213" s="453" t="s">
        <v>6</v>
      </c>
      <c r="E213" s="454"/>
      <c r="F213" s="455"/>
      <c r="G213" s="79">
        <f>G217+G221+G225+G229+G233</f>
        <v>651</v>
      </c>
      <c r="H213" s="80">
        <f aca="true" t="shared" si="66" ref="H213:M216">H217+H221+H225+H229</f>
        <v>3881664</v>
      </c>
      <c r="I213" s="80">
        <f t="shared" si="66"/>
        <v>335220</v>
      </c>
      <c r="J213" s="80">
        <f t="shared" si="66"/>
        <v>33000</v>
      </c>
      <c r="K213" s="80">
        <f t="shared" si="66"/>
        <v>43750</v>
      </c>
      <c r="L213" s="80">
        <f t="shared" si="66"/>
        <v>295500</v>
      </c>
      <c r="M213" s="80">
        <f t="shared" si="66"/>
        <v>4589134</v>
      </c>
    </row>
    <row r="214" spans="1:13" ht="15">
      <c r="A214" s="2"/>
      <c r="B214" s="2"/>
      <c r="C214" s="5"/>
      <c r="D214" s="1"/>
      <c r="E214" s="1"/>
      <c r="F214" s="74" t="s">
        <v>402</v>
      </c>
      <c r="G214" s="75">
        <f>G218+G222+G226+G230</f>
        <v>651</v>
      </c>
      <c r="H214" s="76">
        <f t="shared" si="66"/>
        <v>3869664</v>
      </c>
      <c r="I214" s="76">
        <f t="shared" si="66"/>
        <v>244000</v>
      </c>
      <c r="J214" s="76">
        <f t="shared" si="66"/>
        <v>33000</v>
      </c>
      <c r="K214" s="76">
        <f t="shared" si="66"/>
        <v>0</v>
      </c>
      <c r="L214" s="76">
        <f t="shared" si="66"/>
        <v>215500</v>
      </c>
      <c r="M214" s="76">
        <f t="shared" si="66"/>
        <v>4362164</v>
      </c>
    </row>
    <row r="215" spans="1:13" ht="15">
      <c r="A215" s="2"/>
      <c r="B215" s="2"/>
      <c r="C215" s="5"/>
      <c r="D215" s="1"/>
      <c r="E215" s="1"/>
      <c r="F215" s="74" t="s">
        <v>11</v>
      </c>
      <c r="G215" s="75"/>
      <c r="H215" s="76">
        <f t="shared" si="66"/>
        <v>12000</v>
      </c>
      <c r="I215" s="76">
        <f t="shared" si="66"/>
        <v>91220</v>
      </c>
      <c r="J215" s="76">
        <f t="shared" si="66"/>
        <v>0</v>
      </c>
      <c r="K215" s="76">
        <f t="shared" si="66"/>
        <v>43750</v>
      </c>
      <c r="L215" s="6">
        <f t="shared" si="66"/>
        <v>80000</v>
      </c>
      <c r="M215" s="76">
        <f t="shared" si="66"/>
        <v>226970</v>
      </c>
    </row>
    <row r="216" spans="1:13" ht="15">
      <c r="A216" s="2"/>
      <c r="B216" s="2"/>
      <c r="C216" s="5"/>
      <c r="D216" s="1"/>
      <c r="E216" s="1"/>
      <c r="F216" s="74" t="s">
        <v>403</v>
      </c>
      <c r="G216" s="75"/>
      <c r="H216" s="76">
        <f t="shared" si="66"/>
        <v>0</v>
      </c>
      <c r="I216" s="76">
        <f t="shared" si="66"/>
        <v>0</v>
      </c>
      <c r="J216" s="76">
        <f t="shared" si="66"/>
        <v>0</v>
      </c>
      <c r="K216" s="76">
        <f t="shared" si="66"/>
        <v>0</v>
      </c>
      <c r="L216" s="76">
        <f t="shared" si="66"/>
        <v>0</v>
      </c>
      <c r="M216" s="76">
        <f t="shared" si="66"/>
        <v>0</v>
      </c>
    </row>
    <row r="217" spans="1:13" ht="15">
      <c r="A217" s="81" t="s">
        <v>474</v>
      </c>
      <c r="B217" s="81"/>
      <c r="C217" s="3">
        <v>92085</v>
      </c>
      <c r="D217" s="82"/>
      <c r="E217" s="450" t="s">
        <v>464</v>
      </c>
      <c r="F217" s="451"/>
      <c r="G217" s="83">
        <f aca="true" t="shared" si="67" ref="G217:L217">SUM(G218:G220)</f>
        <v>8</v>
      </c>
      <c r="H217" s="84">
        <f t="shared" si="67"/>
        <v>54010</v>
      </c>
      <c r="I217" s="84">
        <f t="shared" si="67"/>
        <v>45000</v>
      </c>
      <c r="J217" s="84">
        <f t="shared" si="67"/>
        <v>0</v>
      </c>
      <c r="K217" s="84">
        <f t="shared" si="67"/>
        <v>43750</v>
      </c>
      <c r="L217" s="84">
        <f t="shared" si="67"/>
        <v>0</v>
      </c>
      <c r="M217" s="84">
        <f aca="true" t="shared" si="68" ref="M217:M229">SUM(H217:L217)</f>
        <v>142760</v>
      </c>
    </row>
    <row r="218" spans="1:13" ht="15">
      <c r="A218" s="2"/>
      <c r="B218" s="2"/>
      <c r="C218" s="5"/>
      <c r="D218" s="1"/>
      <c r="E218" s="1"/>
      <c r="F218" s="74" t="s">
        <v>402</v>
      </c>
      <c r="G218" s="75">
        <v>8</v>
      </c>
      <c r="H218" s="76">
        <v>54010</v>
      </c>
      <c r="I218" s="76">
        <v>30000</v>
      </c>
      <c r="J218" s="76"/>
      <c r="K218" s="76"/>
      <c r="L218" s="6"/>
      <c r="M218" s="76">
        <f t="shared" si="68"/>
        <v>84010</v>
      </c>
    </row>
    <row r="219" spans="1:13" ht="15">
      <c r="A219" s="2"/>
      <c r="B219" s="2"/>
      <c r="C219" s="5"/>
      <c r="D219" s="1"/>
      <c r="E219" s="1"/>
      <c r="F219" s="74" t="s">
        <v>11</v>
      </c>
      <c r="G219" s="75"/>
      <c r="H219" s="76"/>
      <c r="I219" s="76">
        <v>15000</v>
      </c>
      <c r="J219" s="76"/>
      <c r="K219" s="76">
        <v>43750</v>
      </c>
      <c r="L219" s="6"/>
      <c r="M219" s="76">
        <f t="shared" si="68"/>
        <v>58750</v>
      </c>
    </row>
    <row r="220" spans="1:13" ht="15">
      <c r="A220" s="2"/>
      <c r="B220" s="2"/>
      <c r="C220" s="5"/>
      <c r="D220" s="1"/>
      <c r="E220" s="1"/>
      <c r="F220" s="74" t="s">
        <v>403</v>
      </c>
      <c r="G220" s="75"/>
      <c r="H220" s="76"/>
      <c r="I220" s="76"/>
      <c r="J220" s="76"/>
      <c r="K220" s="76"/>
      <c r="L220" s="6">
        <v>0</v>
      </c>
      <c r="M220" s="76">
        <f t="shared" si="68"/>
        <v>0</v>
      </c>
    </row>
    <row r="221" spans="1:13" ht="15">
      <c r="A221" s="81" t="s">
        <v>475</v>
      </c>
      <c r="B221" s="81"/>
      <c r="C221" s="3">
        <v>92530</v>
      </c>
      <c r="D221" s="82"/>
      <c r="E221" s="450" t="s">
        <v>476</v>
      </c>
      <c r="F221" s="451"/>
      <c r="G221" s="83">
        <f aca="true" t="shared" si="69" ref="G221:L221">SUM(G222:G224)</f>
        <v>43</v>
      </c>
      <c r="H221" s="84">
        <f t="shared" si="69"/>
        <v>200490</v>
      </c>
      <c r="I221" s="84">
        <f t="shared" si="69"/>
        <v>84000</v>
      </c>
      <c r="J221" s="84">
        <f t="shared" si="69"/>
        <v>8000</v>
      </c>
      <c r="K221" s="84">
        <f t="shared" si="69"/>
        <v>0</v>
      </c>
      <c r="L221" s="84">
        <f t="shared" si="69"/>
        <v>30500</v>
      </c>
      <c r="M221" s="84">
        <f t="shared" si="68"/>
        <v>322990</v>
      </c>
    </row>
    <row r="222" spans="1:13" ht="15">
      <c r="A222" s="2"/>
      <c r="B222" s="2"/>
      <c r="C222" s="5"/>
      <c r="D222" s="1"/>
      <c r="E222" s="1"/>
      <c r="F222" s="74" t="s">
        <v>402</v>
      </c>
      <c r="G222" s="75">
        <v>43</v>
      </c>
      <c r="H222" s="374">
        <v>200490</v>
      </c>
      <c r="I222" s="90">
        <v>16000</v>
      </c>
      <c r="J222" s="90">
        <v>8000</v>
      </c>
      <c r="K222" s="76"/>
      <c r="L222" s="6">
        <v>13500</v>
      </c>
      <c r="M222" s="76">
        <f t="shared" si="68"/>
        <v>237990</v>
      </c>
    </row>
    <row r="223" spans="1:13" ht="15">
      <c r="A223" s="2"/>
      <c r="B223" s="2"/>
      <c r="C223" s="5"/>
      <c r="D223" s="1"/>
      <c r="E223" s="1"/>
      <c r="F223" s="74" t="s">
        <v>11</v>
      </c>
      <c r="G223" s="75"/>
      <c r="H223" s="90"/>
      <c r="I223" s="90">
        <v>68000</v>
      </c>
      <c r="J223" s="90"/>
      <c r="K223" s="76"/>
      <c r="L223" s="6">
        <v>17000</v>
      </c>
      <c r="M223" s="76">
        <f t="shared" si="68"/>
        <v>85000</v>
      </c>
    </row>
    <row r="224" spans="1:13" ht="15">
      <c r="A224" s="2"/>
      <c r="B224" s="2"/>
      <c r="C224" s="5"/>
      <c r="D224" s="1"/>
      <c r="E224" s="1"/>
      <c r="F224" s="74" t="s">
        <v>403</v>
      </c>
      <c r="G224" s="75"/>
      <c r="H224" s="76"/>
      <c r="I224" s="76"/>
      <c r="J224" s="76"/>
      <c r="K224" s="76"/>
      <c r="L224" s="6">
        <v>0</v>
      </c>
      <c r="M224" s="76">
        <f t="shared" si="68"/>
        <v>0</v>
      </c>
    </row>
    <row r="225" spans="1:13" ht="15">
      <c r="A225" s="81" t="s">
        <v>477</v>
      </c>
      <c r="B225" s="81"/>
      <c r="C225" s="3">
        <v>93480</v>
      </c>
      <c r="D225" s="82"/>
      <c r="E225" s="450" t="s">
        <v>23</v>
      </c>
      <c r="F225" s="451"/>
      <c r="G225" s="83">
        <f aca="true" t="shared" si="70" ref="G225:L225">SUM(G226:G228)</f>
        <v>475</v>
      </c>
      <c r="H225" s="84">
        <f t="shared" si="70"/>
        <v>2793534.39</v>
      </c>
      <c r="I225" s="84">
        <f t="shared" si="70"/>
        <v>163720</v>
      </c>
      <c r="J225" s="84">
        <f t="shared" si="70"/>
        <v>16000</v>
      </c>
      <c r="K225" s="84">
        <f t="shared" si="70"/>
        <v>0</v>
      </c>
      <c r="L225" s="84">
        <f t="shared" si="70"/>
        <v>212000</v>
      </c>
      <c r="M225" s="84">
        <f t="shared" si="68"/>
        <v>3185254.39</v>
      </c>
    </row>
    <row r="226" spans="1:13" ht="15">
      <c r="A226" s="2"/>
      <c r="B226" s="2"/>
      <c r="C226" s="5"/>
      <c r="D226" s="1"/>
      <c r="E226" s="1"/>
      <c r="F226" s="74" t="s">
        <v>402</v>
      </c>
      <c r="G226" s="75">
        <v>475</v>
      </c>
      <c r="H226" s="90">
        <v>2793534.39</v>
      </c>
      <c r="I226" s="90">
        <v>163000</v>
      </c>
      <c r="J226" s="90">
        <v>16000</v>
      </c>
      <c r="K226" s="76"/>
      <c r="L226" s="6">
        <v>149000</v>
      </c>
      <c r="M226" s="76">
        <f t="shared" si="68"/>
        <v>3121534.39</v>
      </c>
    </row>
    <row r="227" spans="1:13" ht="15">
      <c r="A227" s="2"/>
      <c r="B227" s="2"/>
      <c r="C227" s="5"/>
      <c r="D227" s="1"/>
      <c r="E227" s="1"/>
      <c r="F227" s="74" t="s">
        <v>11</v>
      </c>
      <c r="G227" s="75"/>
      <c r="H227" s="90"/>
      <c r="I227" s="90">
        <v>720</v>
      </c>
      <c r="J227" s="90"/>
      <c r="K227" s="76"/>
      <c r="L227" s="6">
        <v>63000</v>
      </c>
      <c r="M227" s="76">
        <f t="shared" si="68"/>
        <v>63720</v>
      </c>
    </row>
    <row r="228" spans="1:13" ht="15">
      <c r="A228" s="2"/>
      <c r="B228" s="2"/>
      <c r="C228" s="5"/>
      <c r="D228" s="1"/>
      <c r="E228" s="1"/>
      <c r="F228" s="74" t="s">
        <v>403</v>
      </c>
      <c r="G228" s="75"/>
      <c r="H228" s="403"/>
      <c r="I228" s="403"/>
      <c r="J228" s="403"/>
      <c r="K228" s="76"/>
      <c r="L228" s="6">
        <v>0</v>
      </c>
      <c r="M228" s="76">
        <f t="shared" si="68"/>
        <v>0</v>
      </c>
    </row>
    <row r="229" spans="1:13" ht="15">
      <c r="A229" s="81" t="s">
        <v>478</v>
      </c>
      <c r="B229" s="81"/>
      <c r="C229" s="3">
        <v>94680</v>
      </c>
      <c r="D229" s="82"/>
      <c r="E229" s="450" t="s">
        <v>9</v>
      </c>
      <c r="F229" s="451"/>
      <c r="G229" s="83">
        <f aca="true" t="shared" si="71" ref="G229:L229">SUM(G230:G232)</f>
        <v>125</v>
      </c>
      <c r="H229" s="84">
        <f t="shared" si="71"/>
        <v>833629.61</v>
      </c>
      <c r="I229" s="84">
        <f t="shared" si="71"/>
        <v>42500</v>
      </c>
      <c r="J229" s="84">
        <f t="shared" si="71"/>
        <v>9000</v>
      </c>
      <c r="K229" s="84">
        <f t="shared" si="71"/>
        <v>0</v>
      </c>
      <c r="L229" s="84">
        <f t="shared" si="71"/>
        <v>53000</v>
      </c>
      <c r="M229" s="84">
        <f t="shared" si="68"/>
        <v>938129.61</v>
      </c>
    </row>
    <row r="230" spans="1:13" ht="15">
      <c r="A230" s="2"/>
      <c r="B230" s="2"/>
      <c r="C230" s="5"/>
      <c r="D230" s="1"/>
      <c r="E230" s="1"/>
      <c r="F230" s="74" t="s">
        <v>402</v>
      </c>
      <c r="G230" s="75">
        <v>125</v>
      </c>
      <c r="H230" s="91">
        <v>821629.61</v>
      </c>
      <c r="I230" s="90">
        <v>35000</v>
      </c>
      <c r="J230" s="90">
        <v>9000</v>
      </c>
      <c r="K230" s="76"/>
      <c r="L230" s="6">
        <v>53000</v>
      </c>
      <c r="M230" s="6">
        <f>SUM(H230:L230)</f>
        <v>918629.61</v>
      </c>
    </row>
    <row r="231" spans="1:13" ht="15">
      <c r="A231" s="2"/>
      <c r="B231" s="2"/>
      <c r="C231" s="5"/>
      <c r="D231" s="1"/>
      <c r="E231" s="1"/>
      <c r="F231" s="74" t="s">
        <v>11</v>
      </c>
      <c r="G231" s="75"/>
      <c r="H231" s="90">
        <v>12000</v>
      </c>
      <c r="I231" s="90">
        <v>7500</v>
      </c>
      <c r="J231" s="90"/>
      <c r="K231" s="76"/>
      <c r="L231" s="6">
        <v>0</v>
      </c>
      <c r="M231" s="76">
        <f>SUM(H231:L231)</f>
        <v>19500</v>
      </c>
    </row>
    <row r="232" spans="1:13" ht="15">
      <c r="A232" s="2"/>
      <c r="B232" s="2"/>
      <c r="C232" s="5"/>
      <c r="D232" s="1"/>
      <c r="E232" s="1"/>
      <c r="F232" s="74" t="s">
        <v>403</v>
      </c>
      <c r="G232" s="75"/>
      <c r="H232" s="76"/>
      <c r="I232" s="76"/>
      <c r="J232" s="76"/>
      <c r="K232" s="76"/>
      <c r="L232" s="6"/>
      <c r="M232" s="76">
        <f>SUM(H232:L232)</f>
        <v>0</v>
      </c>
    </row>
    <row r="233" spans="1:13" ht="15">
      <c r="A233" s="81" t="s">
        <v>479</v>
      </c>
      <c r="B233" s="81"/>
      <c r="C233" s="3">
        <v>95960</v>
      </c>
      <c r="D233" s="82"/>
      <c r="E233" s="450" t="s">
        <v>480</v>
      </c>
      <c r="F233" s="451"/>
      <c r="G233" s="83">
        <f>SUM(G234:G236)</f>
        <v>0</v>
      </c>
      <c r="H233" s="84"/>
      <c r="I233" s="84"/>
      <c r="J233" s="84"/>
      <c r="K233" s="84"/>
      <c r="L233" s="84"/>
      <c r="M233" s="84"/>
    </row>
    <row r="234" spans="1:13" ht="15">
      <c r="A234" s="2"/>
      <c r="B234" s="2"/>
      <c r="C234" s="5"/>
      <c r="D234" s="1"/>
      <c r="E234" s="1"/>
      <c r="F234" s="74" t="s">
        <v>402</v>
      </c>
      <c r="G234" s="75"/>
      <c r="H234" s="76"/>
      <c r="I234" s="76"/>
      <c r="J234" s="76"/>
      <c r="K234" s="76"/>
      <c r="L234" s="6"/>
      <c r="M234" s="76"/>
    </row>
    <row r="235" spans="1:13" ht="15">
      <c r="A235" s="2"/>
      <c r="B235" s="2"/>
      <c r="C235" s="5"/>
      <c r="D235" s="1"/>
      <c r="E235" s="1"/>
      <c r="F235" s="74" t="s">
        <v>11</v>
      </c>
      <c r="G235" s="75"/>
      <c r="H235" s="76"/>
      <c r="I235" s="76"/>
      <c r="J235" s="76"/>
      <c r="K235" s="76"/>
      <c r="L235" s="6"/>
      <c r="M235" s="76"/>
    </row>
    <row r="236" spans="1:13" ht="15">
      <c r="A236" s="2"/>
      <c r="B236" s="2"/>
      <c r="C236" s="5"/>
      <c r="D236" s="1"/>
      <c r="E236" s="1"/>
      <c r="F236" s="74" t="s">
        <v>403</v>
      </c>
      <c r="G236" s="75"/>
      <c r="H236" s="76"/>
      <c r="I236" s="76"/>
      <c r="J236" s="76"/>
      <c r="K236" s="76"/>
      <c r="L236" s="6"/>
      <c r="M236" s="76"/>
    </row>
    <row r="237" spans="1:13" ht="15">
      <c r="A237" s="81" t="s">
        <v>479</v>
      </c>
      <c r="B237" s="81"/>
      <c r="C237" s="3">
        <v>95990</v>
      </c>
      <c r="D237" s="82"/>
      <c r="E237" s="450" t="s">
        <v>480</v>
      </c>
      <c r="F237" s="451"/>
      <c r="G237" s="83">
        <f>SUM(G238:G240)</f>
        <v>0</v>
      </c>
      <c r="H237" s="84"/>
      <c r="I237" s="84"/>
      <c r="J237" s="84"/>
      <c r="K237" s="84"/>
      <c r="L237" s="84"/>
      <c r="M237" s="84"/>
    </row>
    <row r="238" spans="1:13" ht="15">
      <c r="A238" s="2"/>
      <c r="B238" s="2"/>
      <c r="C238" s="5"/>
      <c r="D238" s="1"/>
      <c r="E238" s="1"/>
      <c r="F238" s="74" t="s">
        <v>402</v>
      </c>
      <c r="G238" s="75"/>
      <c r="H238" s="76"/>
      <c r="I238" s="76"/>
      <c r="J238" s="76"/>
      <c r="K238" s="76"/>
      <c r="L238" s="6"/>
      <c r="M238" s="76"/>
    </row>
    <row r="239" spans="1:13" ht="15">
      <c r="A239" s="2"/>
      <c r="B239" s="2"/>
      <c r="C239" s="5"/>
      <c r="D239" s="1"/>
      <c r="E239" s="1"/>
      <c r="F239" s="74" t="s">
        <v>11</v>
      </c>
      <c r="G239" s="75"/>
      <c r="H239" s="76"/>
      <c r="I239" s="76"/>
      <c r="J239" s="76"/>
      <c r="K239" s="76"/>
      <c r="L239" s="6"/>
      <c r="M239" s="76"/>
    </row>
    <row r="240" spans="1:13" ht="15">
      <c r="A240" s="2"/>
      <c r="B240" s="2"/>
      <c r="C240" s="5"/>
      <c r="D240" s="1"/>
      <c r="E240" s="1"/>
      <c r="F240" s="74" t="s">
        <v>403</v>
      </c>
      <c r="G240" s="75"/>
      <c r="H240" s="76"/>
      <c r="I240" s="76"/>
      <c r="J240" s="76"/>
      <c r="K240" s="76"/>
      <c r="L240" s="6"/>
      <c r="M240" s="76"/>
    </row>
  </sheetData>
  <sheetProtection/>
  <mergeCells count="60">
    <mergeCell ref="B5:E5"/>
    <mergeCell ref="D9:F9"/>
    <mergeCell ref="E13:F13"/>
    <mergeCell ref="E17:F17"/>
    <mergeCell ref="D21:F21"/>
    <mergeCell ref="D25:F25"/>
    <mergeCell ref="E29:F29"/>
    <mergeCell ref="E33:F33"/>
    <mergeCell ref="E37:F37"/>
    <mergeCell ref="E41:F41"/>
    <mergeCell ref="E45:F45"/>
    <mergeCell ref="E49:F49"/>
    <mergeCell ref="E53:F53"/>
    <mergeCell ref="D57:F57"/>
    <mergeCell ref="D61:F61"/>
    <mergeCell ref="D65:F65"/>
    <mergeCell ref="E69:F69"/>
    <mergeCell ref="E73:F73"/>
    <mergeCell ref="D77:F77"/>
    <mergeCell ref="E81:F81"/>
    <mergeCell ref="E85:F85"/>
    <mergeCell ref="E89:F89"/>
    <mergeCell ref="E93:F93"/>
    <mergeCell ref="E97:F97"/>
    <mergeCell ref="E101:F101"/>
    <mergeCell ref="E105:F105"/>
    <mergeCell ref="D109:F109"/>
    <mergeCell ref="D113:F113"/>
    <mergeCell ref="E117:F117"/>
    <mergeCell ref="E121:F121"/>
    <mergeCell ref="E125:F125"/>
    <mergeCell ref="D129:F129"/>
    <mergeCell ref="E133:F133"/>
    <mergeCell ref="E137:F137"/>
    <mergeCell ref="E141:F141"/>
    <mergeCell ref="D145:F145"/>
    <mergeCell ref="E149:F149"/>
    <mergeCell ref="E153:F153"/>
    <mergeCell ref="E157:F157"/>
    <mergeCell ref="D161:F161"/>
    <mergeCell ref="E165:F165"/>
    <mergeCell ref="E169:F169"/>
    <mergeCell ref="D213:F213"/>
    <mergeCell ref="E217:F217"/>
    <mergeCell ref="D173:F173"/>
    <mergeCell ref="E177:F177"/>
    <mergeCell ref="E181:F181"/>
    <mergeCell ref="E185:F185"/>
    <mergeCell ref="E189:F189"/>
    <mergeCell ref="D193:F193"/>
    <mergeCell ref="E221:F221"/>
    <mergeCell ref="E225:F225"/>
    <mergeCell ref="E229:F229"/>
    <mergeCell ref="E233:F233"/>
    <mergeCell ref="E237:F237"/>
    <mergeCell ref="A1:M1"/>
    <mergeCell ref="D197:F197"/>
    <mergeCell ref="E201:F201"/>
    <mergeCell ref="E205:F205"/>
    <mergeCell ref="E209:F2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9"/>
  <sheetViews>
    <sheetView zoomScalePageLayoutView="0" workbookViewId="0" topLeftCell="A1">
      <selection activeCell="O191" sqref="O191"/>
    </sheetView>
  </sheetViews>
  <sheetFormatPr defaultColWidth="9.140625" defaultRowHeight="15"/>
  <cols>
    <col min="1" max="1" width="6.140625" style="0" bestFit="1" customWidth="1"/>
    <col min="2" max="3" width="8.8515625" style="0" bestFit="1" customWidth="1"/>
    <col min="4" max="4" width="9.00390625" style="0" bestFit="1" customWidth="1"/>
    <col min="5" max="5" width="8.8515625" style="0" bestFit="1" customWidth="1"/>
    <col min="6" max="6" width="19.57421875" style="0" bestFit="1" customWidth="1"/>
    <col min="7" max="7" width="7.28125" style="0" bestFit="1" customWidth="1"/>
    <col min="8" max="9" width="18.28125" style="0" bestFit="1" customWidth="1"/>
    <col min="10" max="11" width="16.00390625" style="0" bestFit="1" customWidth="1"/>
    <col min="12" max="12" width="18.28125" style="0" bestFit="1" customWidth="1"/>
    <col min="13" max="13" width="19.7109375" style="0" bestFit="1" customWidth="1"/>
    <col min="14" max="14" width="5.140625" style="0" bestFit="1" customWidth="1"/>
  </cols>
  <sheetData>
    <row r="1" spans="1:13" ht="18.75">
      <c r="A1" s="452" t="s">
        <v>482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57">
      <c r="A2" s="69" t="s">
        <v>390</v>
      </c>
      <c r="B2" s="69" t="s">
        <v>391</v>
      </c>
      <c r="C2" s="68" t="s">
        <v>392</v>
      </c>
      <c r="D2" s="68" t="s">
        <v>13</v>
      </c>
      <c r="E2" s="68" t="s">
        <v>393</v>
      </c>
      <c r="F2" s="70" t="s">
        <v>394</v>
      </c>
      <c r="G2" s="71" t="s">
        <v>508</v>
      </c>
      <c r="H2" s="71" t="s">
        <v>396</v>
      </c>
      <c r="I2" s="71" t="s">
        <v>397</v>
      </c>
      <c r="J2" s="71" t="s">
        <v>398</v>
      </c>
      <c r="K2" s="71" t="s">
        <v>399</v>
      </c>
      <c r="L2" s="71" t="s">
        <v>400</v>
      </c>
      <c r="M2" s="71" t="s">
        <v>14</v>
      </c>
    </row>
    <row r="3" spans="1:14" ht="15">
      <c r="A3" s="365"/>
      <c r="B3" s="366"/>
      <c r="C3" s="367"/>
      <c r="D3" s="367"/>
      <c r="E3" s="368"/>
      <c r="F3" s="369"/>
      <c r="G3" s="370"/>
      <c r="H3" s="404">
        <v>6066250</v>
      </c>
      <c r="I3" s="404">
        <v>1345526</v>
      </c>
      <c r="J3" s="404">
        <v>155000</v>
      </c>
      <c r="K3" s="404">
        <v>250000</v>
      </c>
      <c r="L3" s="405">
        <v>3245293</v>
      </c>
      <c r="M3" s="404">
        <f>SUM(H3:L3)</f>
        <v>11062069</v>
      </c>
      <c r="N3" t="s">
        <v>516</v>
      </c>
    </row>
    <row r="4" spans="1:14" ht="20.25">
      <c r="A4" s="72">
        <v>633</v>
      </c>
      <c r="B4" s="461" t="s">
        <v>4</v>
      </c>
      <c r="C4" s="462"/>
      <c r="D4" s="462"/>
      <c r="E4" s="463"/>
      <c r="F4" s="73" t="s">
        <v>401</v>
      </c>
      <c r="G4" s="92">
        <f>G5</f>
        <v>972</v>
      </c>
      <c r="H4" s="166">
        <f>H8+H20+H24+H56+H60+H64+H76+H108+H112+H128+H144+H160+H172+H192+H196+H212</f>
        <v>6066250</v>
      </c>
      <c r="I4" s="93">
        <f>I5+I6+I7</f>
        <v>1345526</v>
      </c>
      <c r="J4" s="93">
        <f>J8+J20+J24+J56+J60+J64+J76+J108+J112+J128+J144+J160+J172+J192+J196+J212</f>
        <v>155000</v>
      </c>
      <c r="K4" s="93">
        <f>K8+K20+K24+K56+K60+K64+K76+K108+K112+K128+K144+K160+K172+K192+K196+K212</f>
        <v>250000</v>
      </c>
      <c r="L4" s="93">
        <f>L5+L6</f>
        <v>3245293</v>
      </c>
      <c r="M4" s="93">
        <f>L4+K4+J4+I4+H4</f>
        <v>11062069</v>
      </c>
      <c r="N4" s="89"/>
    </row>
    <row r="5" spans="1:13" ht="15">
      <c r="A5" s="2"/>
      <c r="B5" s="2"/>
      <c r="C5" s="5"/>
      <c r="D5" s="1"/>
      <c r="E5" s="1"/>
      <c r="F5" s="74" t="s">
        <v>402</v>
      </c>
      <c r="G5" s="75">
        <f>G8+G20+G24+G56+G60+G64+G76+G108+G112+G128+G144+G160+G172+G192+G196+G212</f>
        <v>972</v>
      </c>
      <c r="H5" s="165">
        <f>H9+H21+H25+H57+H61+H65+H77+H109+H113+H129+H145+H161+H173+H193+H197+H213</f>
        <v>6032363</v>
      </c>
      <c r="I5" s="76">
        <f>I13+I17+I21+I25+I57+I61+I65+I77+I109+I113+I129+I145+I161+I173+I197+I213</f>
        <v>1206944</v>
      </c>
      <c r="J5" s="165">
        <f>J9+J21+J25+J57+J61+J65+J77+J109+J113+J129+J145+J161+J173+J193+J197+J213</f>
        <v>155000</v>
      </c>
      <c r="K5" s="165">
        <f>K9+K21+K25+K57+K61+K65+K77+K109+K113+K129+K145+K161+K173+K193+K197+K213</f>
        <v>0</v>
      </c>
      <c r="L5" s="154">
        <f>L9+L21+L25+L57+L61+L65+L77+L109+L113+L129+L145+L161+L173+L193+L197+L213</f>
        <v>2346129</v>
      </c>
      <c r="M5" s="76">
        <f>SUM(H5:L5)</f>
        <v>9740436</v>
      </c>
    </row>
    <row r="6" spans="1:13" ht="15">
      <c r="A6" s="2"/>
      <c r="B6" s="2"/>
      <c r="C6" s="5"/>
      <c r="D6" s="1"/>
      <c r="E6" s="1"/>
      <c r="F6" s="74" t="s">
        <v>11</v>
      </c>
      <c r="G6" s="75"/>
      <c r="H6" s="164">
        <f>H10+H22+H26+H58+H62+H66+H78+H110+H114+H130+H146+H162+H174+H194+H198+H214</f>
        <v>33887</v>
      </c>
      <c r="I6" s="94">
        <f>I14+I82+I182+I214</f>
        <v>138582</v>
      </c>
      <c r="J6" s="164">
        <f>J10+J22+J26+J58+J62+J66+J78+J110+J114+J130+J146+J162+J174+J194+J198+J214</f>
        <v>0</v>
      </c>
      <c r="K6" s="164">
        <f>K8+K24+K56+K60+K64+K76+K108+K112+K128+K144+K160+K172+K192+K196+K212</f>
        <v>250000</v>
      </c>
      <c r="L6" s="164">
        <f>L26+L70+L78+L110+L114+L130+L162+L174+L198+L214</f>
        <v>899164</v>
      </c>
      <c r="M6" s="94">
        <f>SUM(H6:L6)</f>
        <v>1321633</v>
      </c>
    </row>
    <row r="7" spans="1:13" ht="15">
      <c r="A7" s="2"/>
      <c r="B7" s="2"/>
      <c r="C7" s="5"/>
      <c r="D7" s="1"/>
      <c r="E7" s="1"/>
      <c r="F7" s="74" t="s">
        <v>403</v>
      </c>
      <c r="G7" s="75"/>
      <c r="H7" s="76">
        <f>H11+H23+H27+H59+H63+H67+H79+H111+H115+H131+H147+H163+H175+H195+H199+H215</f>
        <v>0</v>
      </c>
      <c r="I7" s="76">
        <f>I11+I23+I27+I59+I63+I67+I79+I111+I115+I131+I147+I163+I175+I195+I199+I215</f>
        <v>0</v>
      </c>
      <c r="J7" s="76">
        <f>J11+J23+J27+J59+J63+J67+J79+J111+J115+J131+J147+J163+J175+J195+J199+J215</f>
        <v>0</v>
      </c>
      <c r="K7" s="76">
        <f>K11+K23+K27+K59+K63+K67+K79+K111+K115+K131+K147+K163+K175+K195+K199+K215</f>
        <v>0</v>
      </c>
      <c r="L7" s="6">
        <f>L11+L23+L27+L59+L63+L67+L79+L111+L115+L131+L147+L163+L175+L195+L199+L215</f>
        <v>0</v>
      </c>
      <c r="M7" s="76">
        <f>M11+M23+M27+M59+M63+M67+M79+M111+M115+M131+M147+M163+M175+M195+M199+M215</f>
        <v>0</v>
      </c>
    </row>
    <row r="8" spans="1:13" ht="15" customHeight="1">
      <c r="A8" s="77">
        <v>1.1</v>
      </c>
      <c r="B8" s="77"/>
      <c r="C8" s="78">
        <v>160</v>
      </c>
      <c r="D8" s="453" t="s">
        <v>17</v>
      </c>
      <c r="E8" s="454"/>
      <c r="F8" s="455"/>
      <c r="G8" s="79">
        <f>G12+G16</f>
        <v>14</v>
      </c>
      <c r="H8" s="80">
        <f aca="true" t="shared" si="0" ref="H8:M11">H12+H16</f>
        <v>107300</v>
      </c>
      <c r="I8" s="80">
        <f t="shared" si="0"/>
        <v>51378</v>
      </c>
      <c r="J8" s="80">
        <f t="shared" si="0"/>
        <v>0</v>
      </c>
      <c r="K8" s="80">
        <f t="shared" si="0"/>
        <v>16250</v>
      </c>
      <c r="L8" s="80">
        <f t="shared" si="0"/>
        <v>0</v>
      </c>
      <c r="M8" s="80">
        <f t="shared" si="0"/>
        <v>174928</v>
      </c>
    </row>
    <row r="9" spans="1:13" ht="15">
      <c r="A9" s="2"/>
      <c r="B9" s="2"/>
      <c r="C9" s="5"/>
      <c r="D9" s="1"/>
      <c r="E9" s="1"/>
      <c r="F9" s="74" t="s">
        <v>402</v>
      </c>
      <c r="G9" s="75"/>
      <c r="H9" s="76">
        <f t="shared" si="0"/>
        <v>107300</v>
      </c>
      <c r="I9" s="76">
        <f t="shared" si="0"/>
        <v>50129</v>
      </c>
      <c r="J9" s="76">
        <f t="shared" si="0"/>
        <v>0</v>
      </c>
      <c r="K9" s="76">
        <f t="shared" si="0"/>
        <v>0</v>
      </c>
      <c r="L9" s="6">
        <f t="shared" si="0"/>
        <v>0</v>
      </c>
      <c r="M9" s="76">
        <f t="shared" si="0"/>
        <v>157429</v>
      </c>
    </row>
    <row r="10" spans="1:13" ht="15">
      <c r="A10" s="2"/>
      <c r="B10" s="2"/>
      <c r="C10" s="5"/>
      <c r="D10" s="1"/>
      <c r="E10" s="1"/>
      <c r="F10" s="74" t="s">
        <v>11</v>
      </c>
      <c r="G10" s="75"/>
      <c r="H10" s="76">
        <f t="shared" si="0"/>
        <v>0</v>
      </c>
      <c r="I10" s="76">
        <f t="shared" si="0"/>
        <v>1249</v>
      </c>
      <c r="J10" s="76">
        <f t="shared" si="0"/>
        <v>0</v>
      </c>
      <c r="K10" s="76">
        <f t="shared" si="0"/>
        <v>16250</v>
      </c>
      <c r="L10" s="6">
        <f t="shared" si="0"/>
        <v>0</v>
      </c>
      <c r="M10" s="76">
        <f t="shared" si="0"/>
        <v>17499</v>
      </c>
    </row>
    <row r="11" spans="1:13" ht="15">
      <c r="A11" s="2"/>
      <c r="B11" s="2"/>
      <c r="C11" s="5"/>
      <c r="D11" s="1"/>
      <c r="E11" s="1"/>
      <c r="F11" s="74" t="s">
        <v>403</v>
      </c>
      <c r="G11" s="75"/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6">
        <f t="shared" si="0"/>
        <v>0</v>
      </c>
      <c r="M11" s="76">
        <f t="shared" si="0"/>
        <v>0</v>
      </c>
    </row>
    <row r="12" spans="1:13" ht="15">
      <c r="A12" s="81" t="s">
        <v>404</v>
      </c>
      <c r="B12" s="81"/>
      <c r="C12" s="3">
        <v>16017</v>
      </c>
      <c r="D12" s="82"/>
      <c r="E12" s="456" t="s">
        <v>17</v>
      </c>
      <c r="F12" s="457"/>
      <c r="G12" s="83">
        <f aca="true" t="shared" si="1" ref="G12:L12">SUM(G13:G15)</f>
        <v>12</v>
      </c>
      <c r="H12" s="84">
        <f t="shared" si="1"/>
        <v>90000</v>
      </c>
      <c r="I12" s="84">
        <f t="shared" si="1"/>
        <v>50378</v>
      </c>
      <c r="J12" s="84">
        <f t="shared" si="1"/>
        <v>0</v>
      </c>
      <c r="K12" s="84">
        <f t="shared" si="1"/>
        <v>16250</v>
      </c>
      <c r="L12" s="84">
        <f t="shared" si="1"/>
        <v>0</v>
      </c>
      <c r="M12" s="84">
        <f aca="true" t="shared" si="2" ref="M12:M23">SUM(H12:L12)</f>
        <v>156628</v>
      </c>
    </row>
    <row r="13" spans="1:13" ht="15">
      <c r="A13" s="2"/>
      <c r="B13" s="2"/>
      <c r="C13" s="4"/>
      <c r="D13" s="1"/>
      <c r="E13" s="1"/>
      <c r="F13" s="74" t="s">
        <v>402</v>
      </c>
      <c r="G13" s="75">
        <v>12</v>
      </c>
      <c r="H13" s="76">
        <v>90000</v>
      </c>
      <c r="I13" s="6">
        <v>49129</v>
      </c>
      <c r="J13" s="76"/>
      <c r="K13" s="76"/>
      <c r="L13" s="6"/>
      <c r="M13" s="76">
        <f t="shared" si="2"/>
        <v>139129</v>
      </c>
    </row>
    <row r="14" spans="1:13" ht="15">
      <c r="A14" s="2"/>
      <c r="B14" s="2"/>
      <c r="C14" s="4"/>
      <c r="D14" s="1"/>
      <c r="E14" s="1"/>
      <c r="F14" s="74" t="s">
        <v>11</v>
      </c>
      <c r="G14" s="75"/>
      <c r="H14" s="76"/>
      <c r="I14" s="76">
        <v>1249</v>
      </c>
      <c r="J14" s="76"/>
      <c r="K14" s="6">
        <v>16250</v>
      </c>
      <c r="L14" s="6"/>
      <c r="M14" s="76">
        <f t="shared" si="2"/>
        <v>17499</v>
      </c>
    </row>
    <row r="15" spans="1:13" ht="15">
      <c r="A15" s="2"/>
      <c r="B15" s="2"/>
      <c r="C15" s="4"/>
      <c r="D15" s="1"/>
      <c r="E15" s="1"/>
      <c r="F15" s="74" t="s">
        <v>403</v>
      </c>
      <c r="G15" s="75"/>
      <c r="H15" s="76">
        <v>0</v>
      </c>
      <c r="I15" s="76"/>
      <c r="J15" s="76"/>
      <c r="K15" s="76"/>
      <c r="L15" s="6">
        <v>0</v>
      </c>
      <c r="M15" s="76">
        <f t="shared" si="2"/>
        <v>0</v>
      </c>
    </row>
    <row r="16" spans="1:13" ht="15">
      <c r="A16" s="81" t="s">
        <v>405</v>
      </c>
      <c r="B16" s="81"/>
      <c r="C16" s="3">
        <v>16097</v>
      </c>
      <c r="D16" s="82"/>
      <c r="E16" s="456" t="s">
        <v>406</v>
      </c>
      <c r="F16" s="457"/>
      <c r="G16" s="83">
        <f aca="true" t="shared" si="3" ref="G16:L16">SUM(G17:G19)</f>
        <v>2</v>
      </c>
      <c r="H16" s="84">
        <f t="shared" si="3"/>
        <v>17300</v>
      </c>
      <c r="I16" s="84">
        <f t="shared" si="3"/>
        <v>1000</v>
      </c>
      <c r="J16" s="84">
        <f t="shared" si="3"/>
        <v>0</v>
      </c>
      <c r="K16" s="84">
        <f t="shared" si="3"/>
        <v>0</v>
      </c>
      <c r="L16" s="84">
        <f t="shared" si="3"/>
        <v>0</v>
      </c>
      <c r="M16" s="84">
        <f t="shared" si="2"/>
        <v>18300</v>
      </c>
    </row>
    <row r="17" spans="1:13" ht="15">
      <c r="A17" s="2"/>
      <c r="B17" s="2"/>
      <c r="C17" s="5"/>
      <c r="D17" s="1"/>
      <c r="E17" s="1"/>
      <c r="F17" s="74" t="s">
        <v>402</v>
      </c>
      <c r="G17" s="75">
        <v>2</v>
      </c>
      <c r="H17" s="76">
        <v>17300</v>
      </c>
      <c r="I17" s="76">
        <v>1000</v>
      </c>
      <c r="J17" s="76"/>
      <c r="K17" s="76"/>
      <c r="L17" s="6"/>
      <c r="M17" s="76">
        <f t="shared" si="2"/>
        <v>18300</v>
      </c>
    </row>
    <row r="18" spans="1:13" ht="15">
      <c r="A18" s="2"/>
      <c r="B18" s="2"/>
      <c r="C18" s="5"/>
      <c r="D18" s="1"/>
      <c r="E18" s="1"/>
      <c r="F18" s="74" t="s">
        <v>11</v>
      </c>
      <c r="G18" s="75"/>
      <c r="H18" s="76"/>
      <c r="I18" s="76"/>
      <c r="J18" s="76"/>
      <c r="K18" s="76"/>
      <c r="L18" s="6"/>
      <c r="M18" s="76">
        <f t="shared" si="2"/>
        <v>0</v>
      </c>
    </row>
    <row r="19" spans="1:13" ht="15">
      <c r="A19" s="2"/>
      <c r="B19" s="2"/>
      <c r="C19" s="5"/>
      <c r="D19" s="1"/>
      <c r="E19" s="1"/>
      <c r="F19" s="74" t="s">
        <v>403</v>
      </c>
      <c r="G19" s="75"/>
      <c r="H19" s="76"/>
      <c r="I19" s="76"/>
      <c r="J19" s="76"/>
      <c r="K19" s="76"/>
      <c r="L19" s="6"/>
      <c r="M19" s="76">
        <f t="shared" si="2"/>
        <v>0</v>
      </c>
    </row>
    <row r="20" spans="1:13" ht="15" customHeight="1">
      <c r="A20" s="77">
        <v>1.2</v>
      </c>
      <c r="B20" s="77"/>
      <c r="C20" s="78">
        <v>169</v>
      </c>
      <c r="D20" s="453" t="s">
        <v>407</v>
      </c>
      <c r="E20" s="454"/>
      <c r="F20" s="455"/>
      <c r="G20" s="79">
        <f aca="true" t="shared" si="4" ref="G20:L20">SUM(G21:G23)</f>
        <v>0</v>
      </c>
      <c r="H20" s="80">
        <f t="shared" si="4"/>
        <v>100000</v>
      </c>
      <c r="I20" s="80">
        <f t="shared" si="4"/>
        <v>15000</v>
      </c>
      <c r="J20" s="80">
        <f t="shared" si="4"/>
        <v>0</v>
      </c>
      <c r="K20" s="80">
        <f t="shared" si="4"/>
        <v>0</v>
      </c>
      <c r="L20" s="80">
        <f t="shared" si="4"/>
        <v>0</v>
      </c>
      <c r="M20" s="80">
        <f t="shared" si="2"/>
        <v>115000</v>
      </c>
    </row>
    <row r="21" spans="1:13" ht="15">
      <c r="A21" s="2"/>
      <c r="B21" s="2"/>
      <c r="C21" s="85"/>
      <c r="D21" s="1"/>
      <c r="E21" s="1"/>
      <c r="F21" s="74" t="s">
        <v>402</v>
      </c>
      <c r="G21" s="75"/>
      <c r="H21" s="6">
        <v>100000</v>
      </c>
      <c r="I21" s="76">
        <v>15000</v>
      </c>
      <c r="J21" s="76"/>
      <c r="K21" s="76"/>
      <c r="L21" s="6"/>
      <c r="M21" s="76">
        <f t="shared" si="2"/>
        <v>115000</v>
      </c>
    </row>
    <row r="22" spans="1:13" ht="15">
      <c r="A22" s="2"/>
      <c r="B22" s="2"/>
      <c r="C22" s="85"/>
      <c r="D22" s="1"/>
      <c r="E22" s="1"/>
      <c r="F22" s="74" t="s">
        <v>11</v>
      </c>
      <c r="G22" s="75"/>
      <c r="H22" s="76"/>
      <c r="I22" s="76"/>
      <c r="J22" s="76"/>
      <c r="K22" s="76"/>
      <c r="L22" s="6"/>
      <c r="M22" s="76">
        <f t="shared" si="2"/>
        <v>0</v>
      </c>
    </row>
    <row r="23" spans="1:13" ht="15">
      <c r="A23" s="2"/>
      <c r="B23" s="2"/>
      <c r="C23" s="85"/>
      <c r="D23" s="1"/>
      <c r="E23" s="1"/>
      <c r="F23" s="74" t="s">
        <v>403</v>
      </c>
      <c r="G23" s="75"/>
      <c r="H23" s="76"/>
      <c r="I23" s="76"/>
      <c r="J23" s="76"/>
      <c r="K23" s="76"/>
      <c r="L23" s="6"/>
      <c r="M23" s="76">
        <f t="shared" si="2"/>
        <v>0</v>
      </c>
    </row>
    <row r="24" spans="1:13" ht="15" customHeight="1">
      <c r="A24" s="77">
        <v>1.3</v>
      </c>
      <c r="B24" s="77"/>
      <c r="C24" s="78">
        <v>163</v>
      </c>
      <c r="D24" s="453" t="s">
        <v>18</v>
      </c>
      <c r="E24" s="454"/>
      <c r="F24" s="455"/>
      <c r="G24" s="79">
        <f>SUM(G28+G32+G36+G40+G44+G48+G52)</f>
        <v>43</v>
      </c>
      <c r="H24" s="80">
        <f aca="true" t="shared" si="5" ref="H24:M24">SUM(H28+H32+H36+H40+H44+H48+H52)</f>
        <v>243500</v>
      </c>
      <c r="I24" s="80">
        <f t="shared" si="5"/>
        <v>84000</v>
      </c>
      <c r="J24" s="80">
        <f t="shared" si="5"/>
        <v>57000</v>
      </c>
      <c r="K24" s="80">
        <f t="shared" si="5"/>
        <v>2000</v>
      </c>
      <c r="L24" s="80">
        <f t="shared" si="5"/>
        <v>45000</v>
      </c>
      <c r="M24" s="80">
        <f t="shared" si="5"/>
        <v>431500</v>
      </c>
    </row>
    <row r="25" spans="1:13" ht="15">
      <c r="A25" s="2"/>
      <c r="B25" s="2"/>
      <c r="C25" s="5"/>
      <c r="D25" s="1"/>
      <c r="E25" s="1"/>
      <c r="F25" s="74" t="s">
        <v>402</v>
      </c>
      <c r="G25" s="75">
        <f>SUM(G29+G33+G37+G41+G45+G49+G53)</f>
        <v>43</v>
      </c>
      <c r="H25" s="76">
        <f aca="true" t="shared" si="6" ref="H25:M25">SUM(H29+H33+H37+H41+H45+H49+H53)</f>
        <v>243500</v>
      </c>
      <c r="I25" s="76">
        <f t="shared" si="6"/>
        <v>84000</v>
      </c>
      <c r="J25" s="76">
        <f t="shared" si="6"/>
        <v>57000</v>
      </c>
      <c r="K25" s="76">
        <f t="shared" si="6"/>
        <v>0</v>
      </c>
      <c r="L25" s="6">
        <f t="shared" si="6"/>
        <v>30000</v>
      </c>
      <c r="M25" s="76">
        <f t="shared" si="6"/>
        <v>414500</v>
      </c>
    </row>
    <row r="26" spans="1:13" ht="15">
      <c r="A26" s="2"/>
      <c r="B26" s="2"/>
      <c r="C26" s="5"/>
      <c r="D26" s="1"/>
      <c r="E26" s="1"/>
      <c r="F26" s="74" t="s">
        <v>11</v>
      </c>
      <c r="G26" s="75"/>
      <c r="H26" s="76">
        <f aca="true" t="shared" si="7" ref="H26:M27">SUM(H30+H34+H38+H42+H46+H50+H54)</f>
        <v>0</v>
      </c>
      <c r="I26" s="76">
        <f t="shared" si="7"/>
        <v>0</v>
      </c>
      <c r="J26" s="76">
        <f t="shared" si="7"/>
        <v>0</v>
      </c>
      <c r="K26" s="76">
        <v>2000</v>
      </c>
      <c r="L26" s="6">
        <f t="shared" si="7"/>
        <v>15000</v>
      </c>
      <c r="M26" s="76">
        <f t="shared" si="7"/>
        <v>17000</v>
      </c>
    </row>
    <row r="27" spans="1:13" ht="15">
      <c r="A27" s="2"/>
      <c r="B27" s="2"/>
      <c r="C27" s="5"/>
      <c r="D27" s="1"/>
      <c r="E27" s="1"/>
      <c r="F27" s="74" t="s">
        <v>403</v>
      </c>
      <c r="G27" s="75"/>
      <c r="H27" s="76">
        <f t="shared" si="7"/>
        <v>0</v>
      </c>
      <c r="I27" s="76">
        <f t="shared" si="7"/>
        <v>0</v>
      </c>
      <c r="J27" s="76">
        <f t="shared" si="7"/>
        <v>0</v>
      </c>
      <c r="K27" s="76">
        <f t="shared" si="7"/>
        <v>0</v>
      </c>
      <c r="L27" s="6">
        <f t="shared" si="7"/>
        <v>0</v>
      </c>
      <c r="M27" s="76">
        <f t="shared" si="7"/>
        <v>0</v>
      </c>
    </row>
    <row r="28" spans="1:13" ht="15">
      <c r="A28" s="81" t="s">
        <v>408</v>
      </c>
      <c r="B28" s="81"/>
      <c r="C28" s="3">
        <v>16317</v>
      </c>
      <c r="D28" s="82"/>
      <c r="E28" s="456" t="s">
        <v>15</v>
      </c>
      <c r="F28" s="457"/>
      <c r="G28" s="83">
        <f aca="true" t="shared" si="8" ref="G28:L28">SUM(G29:G31)</f>
        <v>42</v>
      </c>
      <c r="H28" s="84">
        <f t="shared" si="8"/>
        <v>235000</v>
      </c>
      <c r="I28" s="84">
        <f t="shared" si="8"/>
        <v>80000</v>
      </c>
      <c r="J28" s="84">
        <f t="shared" si="8"/>
        <v>57000</v>
      </c>
      <c r="K28" s="84">
        <f t="shared" si="8"/>
        <v>0</v>
      </c>
      <c r="L28" s="84">
        <f t="shared" si="8"/>
        <v>45000</v>
      </c>
      <c r="M28" s="84">
        <f aca="true" t="shared" si="9" ref="M28:M55">SUM(H28:L28)</f>
        <v>417000</v>
      </c>
    </row>
    <row r="29" spans="1:13" ht="15">
      <c r="A29" s="2"/>
      <c r="B29" s="2"/>
      <c r="C29" s="5"/>
      <c r="D29" s="1"/>
      <c r="E29" s="1"/>
      <c r="F29" s="74" t="s">
        <v>402</v>
      </c>
      <c r="G29" s="75">
        <v>42</v>
      </c>
      <c r="H29" s="76">
        <v>235000</v>
      </c>
      <c r="I29" s="6">
        <v>80000</v>
      </c>
      <c r="J29" s="76">
        <v>57000</v>
      </c>
      <c r="K29" s="76"/>
      <c r="L29" s="6">
        <v>30000</v>
      </c>
      <c r="M29" s="76">
        <f t="shared" si="9"/>
        <v>402000</v>
      </c>
    </row>
    <row r="30" spans="1:13" ht="15">
      <c r="A30" s="2"/>
      <c r="B30" s="2"/>
      <c r="C30" s="5"/>
      <c r="D30" s="1"/>
      <c r="E30" s="1"/>
      <c r="F30" s="74" t="s">
        <v>11</v>
      </c>
      <c r="G30" s="75"/>
      <c r="H30" s="76"/>
      <c r="I30" s="76"/>
      <c r="J30" s="76"/>
      <c r="K30" s="76"/>
      <c r="L30" s="6">
        <v>15000</v>
      </c>
      <c r="M30" s="76">
        <f t="shared" si="9"/>
        <v>15000</v>
      </c>
    </row>
    <row r="31" spans="1:13" ht="15">
      <c r="A31" s="2"/>
      <c r="B31" s="2"/>
      <c r="C31" s="5"/>
      <c r="D31" s="1"/>
      <c r="E31" s="1"/>
      <c r="F31" s="74" t="s">
        <v>403</v>
      </c>
      <c r="G31" s="75"/>
      <c r="H31" s="76">
        <v>0</v>
      </c>
      <c r="I31" s="76"/>
      <c r="J31" s="76"/>
      <c r="K31" s="76"/>
      <c r="L31" s="6">
        <v>0</v>
      </c>
      <c r="M31" s="76">
        <f t="shared" si="9"/>
        <v>0</v>
      </c>
    </row>
    <row r="32" spans="1:13" ht="15">
      <c r="A32" s="81" t="s">
        <v>409</v>
      </c>
      <c r="B32" s="81"/>
      <c r="C32" s="3">
        <v>16357</v>
      </c>
      <c r="D32" s="82"/>
      <c r="E32" s="456" t="s">
        <v>410</v>
      </c>
      <c r="F32" s="457"/>
      <c r="G32" s="83">
        <f aca="true" t="shared" si="10" ref="G32:L32">SUM(G33:G35)</f>
        <v>0</v>
      </c>
      <c r="H32" s="84">
        <f t="shared" si="10"/>
        <v>0</v>
      </c>
      <c r="I32" s="84">
        <f t="shared" si="10"/>
        <v>0</v>
      </c>
      <c r="J32" s="84">
        <f t="shared" si="10"/>
        <v>0</v>
      </c>
      <c r="K32" s="84">
        <f t="shared" si="10"/>
        <v>0</v>
      </c>
      <c r="L32" s="84">
        <f t="shared" si="10"/>
        <v>0</v>
      </c>
      <c r="M32" s="84">
        <f t="shared" si="9"/>
        <v>0</v>
      </c>
    </row>
    <row r="33" spans="1:13" ht="15">
      <c r="A33" s="2"/>
      <c r="B33" s="2"/>
      <c r="C33" s="5"/>
      <c r="D33" s="1"/>
      <c r="E33" s="1"/>
      <c r="F33" s="74" t="s">
        <v>402</v>
      </c>
      <c r="G33" s="75"/>
      <c r="H33" s="76"/>
      <c r="I33" s="76"/>
      <c r="J33" s="76"/>
      <c r="K33" s="76"/>
      <c r="L33" s="6"/>
      <c r="M33" s="76">
        <f t="shared" si="9"/>
        <v>0</v>
      </c>
    </row>
    <row r="34" spans="1:13" ht="15">
      <c r="A34" s="2"/>
      <c r="B34" s="2"/>
      <c r="C34" s="5"/>
      <c r="D34" s="1"/>
      <c r="E34" s="1"/>
      <c r="F34" s="74" t="s">
        <v>11</v>
      </c>
      <c r="G34" s="75"/>
      <c r="H34" s="76"/>
      <c r="I34" s="76"/>
      <c r="J34" s="76"/>
      <c r="K34" s="76"/>
      <c r="L34" s="6"/>
      <c r="M34" s="76">
        <f t="shared" si="9"/>
        <v>0</v>
      </c>
    </row>
    <row r="35" spans="1:13" ht="15">
      <c r="A35" s="2"/>
      <c r="B35" s="2"/>
      <c r="C35" s="5"/>
      <c r="D35" s="1"/>
      <c r="E35" s="1"/>
      <c r="F35" s="74" t="s">
        <v>403</v>
      </c>
      <c r="G35" s="75"/>
      <c r="H35" s="76"/>
      <c r="I35" s="76"/>
      <c r="J35" s="76"/>
      <c r="K35" s="76"/>
      <c r="L35" s="6"/>
      <c r="M35" s="76">
        <f t="shared" si="9"/>
        <v>0</v>
      </c>
    </row>
    <row r="36" spans="1:13" ht="15">
      <c r="A36" s="81" t="s">
        <v>411</v>
      </c>
      <c r="B36" s="81"/>
      <c r="C36" s="3">
        <v>16397</v>
      </c>
      <c r="D36" s="82"/>
      <c r="E36" s="456" t="s">
        <v>412</v>
      </c>
      <c r="F36" s="457"/>
      <c r="G36" s="83">
        <f aca="true" t="shared" si="11" ref="G36:L36">SUM(G37:G39)</f>
        <v>0</v>
      </c>
      <c r="H36" s="84">
        <f t="shared" si="11"/>
        <v>0</v>
      </c>
      <c r="I36" s="84">
        <f t="shared" si="11"/>
        <v>0</v>
      </c>
      <c r="J36" s="84">
        <f t="shared" si="11"/>
        <v>0</v>
      </c>
      <c r="K36" s="84">
        <f t="shared" si="11"/>
        <v>0</v>
      </c>
      <c r="L36" s="84">
        <f t="shared" si="11"/>
        <v>0</v>
      </c>
      <c r="M36" s="84">
        <f t="shared" si="9"/>
        <v>0</v>
      </c>
    </row>
    <row r="37" spans="1:13" ht="15">
      <c r="A37" s="2"/>
      <c r="B37" s="2"/>
      <c r="C37" s="5"/>
      <c r="D37" s="1"/>
      <c r="E37" s="1"/>
      <c r="F37" s="74" t="s">
        <v>402</v>
      </c>
      <c r="G37" s="75"/>
      <c r="H37" s="76"/>
      <c r="I37" s="76"/>
      <c r="J37" s="76"/>
      <c r="K37" s="76"/>
      <c r="L37" s="6"/>
      <c r="M37" s="76">
        <f t="shared" si="9"/>
        <v>0</v>
      </c>
    </row>
    <row r="38" spans="1:13" ht="15">
      <c r="A38" s="2"/>
      <c r="B38" s="2"/>
      <c r="C38" s="5"/>
      <c r="D38" s="1"/>
      <c r="E38" s="1"/>
      <c r="F38" s="74" t="s">
        <v>11</v>
      </c>
      <c r="G38" s="75"/>
      <c r="H38" s="76"/>
      <c r="I38" s="76"/>
      <c r="J38" s="76"/>
      <c r="K38" s="76"/>
      <c r="L38" s="6"/>
      <c r="M38" s="76">
        <f t="shared" si="9"/>
        <v>0</v>
      </c>
    </row>
    <row r="39" spans="1:13" ht="15">
      <c r="A39" s="2"/>
      <c r="B39" s="2"/>
      <c r="C39" s="5"/>
      <c r="D39" s="1"/>
      <c r="E39" s="1"/>
      <c r="F39" s="74" t="s">
        <v>403</v>
      </c>
      <c r="G39" s="75"/>
      <c r="H39" s="76"/>
      <c r="I39" s="76"/>
      <c r="J39" s="76"/>
      <c r="K39" s="76"/>
      <c r="L39" s="6"/>
      <c r="M39" s="76">
        <f t="shared" si="9"/>
        <v>0</v>
      </c>
    </row>
    <row r="40" spans="1:13" ht="15">
      <c r="A40" s="81" t="s">
        <v>413</v>
      </c>
      <c r="B40" s="81"/>
      <c r="C40" s="3">
        <v>16437</v>
      </c>
      <c r="D40" s="82"/>
      <c r="E40" s="456" t="s">
        <v>414</v>
      </c>
      <c r="F40" s="457"/>
      <c r="G40" s="83">
        <f aca="true" t="shared" si="12" ref="G40:L40">SUM(G41:G43)</f>
        <v>0</v>
      </c>
      <c r="H40" s="84">
        <f t="shared" si="12"/>
        <v>0</v>
      </c>
      <c r="I40" s="84">
        <f t="shared" si="12"/>
        <v>0</v>
      </c>
      <c r="J40" s="84">
        <f t="shared" si="12"/>
        <v>0</v>
      </c>
      <c r="K40" s="84">
        <f t="shared" si="12"/>
        <v>0</v>
      </c>
      <c r="L40" s="84">
        <f t="shared" si="12"/>
        <v>0</v>
      </c>
      <c r="M40" s="84">
        <f t="shared" si="9"/>
        <v>0</v>
      </c>
    </row>
    <row r="41" spans="1:13" ht="15">
      <c r="A41" s="2"/>
      <c r="B41" s="2"/>
      <c r="C41" s="5"/>
      <c r="D41" s="1"/>
      <c r="E41" s="1"/>
      <c r="F41" s="74" t="s">
        <v>402</v>
      </c>
      <c r="G41" s="75"/>
      <c r="H41" s="76"/>
      <c r="I41" s="76"/>
      <c r="J41" s="76"/>
      <c r="K41" s="76"/>
      <c r="L41" s="6"/>
      <c r="M41" s="76">
        <f t="shared" si="9"/>
        <v>0</v>
      </c>
    </row>
    <row r="42" spans="1:13" ht="15">
      <c r="A42" s="2"/>
      <c r="B42" s="2"/>
      <c r="C42" s="5"/>
      <c r="D42" s="1"/>
      <c r="E42" s="1"/>
      <c r="F42" s="74" t="s">
        <v>11</v>
      </c>
      <c r="G42" s="75"/>
      <c r="H42" s="76"/>
      <c r="I42" s="76"/>
      <c r="J42" s="76"/>
      <c r="K42" s="76"/>
      <c r="L42" s="6"/>
      <c r="M42" s="76">
        <f t="shared" si="9"/>
        <v>0</v>
      </c>
    </row>
    <row r="43" spans="1:13" ht="15">
      <c r="A43" s="2"/>
      <c r="B43" s="2"/>
      <c r="C43" s="5"/>
      <c r="D43" s="1"/>
      <c r="E43" s="1"/>
      <c r="F43" s="74" t="s">
        <v>403</v>
      </c>
      <c r="G43" s="75"/>
      <c r="H43" s="76"/>
      <c r="I43" s="76"/>
      <c r="J43" s="76"/>
      <c r="K43" s="76"/>
      <c r="L43" s="6"/>
      <c r="M43" s="76">
        <f t="shared" si="9"/>
        <v>0</v>
      </c>
    </row>
    <row r="44" spans="1:13" ht="15">
      <c r="A44" s="81" t="s">
        <v>415</v>
      </c>
      <c r="B44" s="81"/>
      <c r="C44" s="3">
        <v>16477</v>
      </c>
      <c r="D44" s="82"/>
      <c r="E44" s="456" t="s">
        <v>416</v>
      </c>
      <c r="F44" s="457"/>
      <c r="G44" s="83">
        <f aca="true" t="shared" si="13" ref="G44:L44">SUM(G45:G47)</f>
        <v>0</v>
      </c>
      <c r="H44" s="84">
        <f t="shared" si="13"/>
        <v>0</v>
      </c>
      <c r="I44" s="84">
        <f t="shared" si="13"/>
        <v>0</v>
      </c>
      <c r="J44" s="84">
        <f t="shared" si="13"/>
        <v>0</v>
      </c>
      <c r="K44" s="84">
        <f t="shared" si="13"/>
        <v>0</v>
      </c>
      <c r="L44" s="84">
        <f t="shared" si="13"/>
        <v>0</v>
      </c>
      <c r="M44" s="84">
        <f t="shared" si="9"/>
        <v>0</v>
      </c>
    </row>
    <row r="45" spans="1:13" ht="15">
      <c r="A45" s="2"/>
      <c r="B45" s="2"/>
      <c r="C45" s="5"/>
      <c r="D45" s="1"/>
      <c r="E45" s="1"/>
      <c r="F45" s="74" t="s">
        <v>402</v>
      </c>
      <c r="G45" s="75"/>
      <c r="H45" s="76"/>
      <c r="I45" s="76"/>
      <c r="J45" s="76"/>
      <c r="K45" s="76"/>
      <c r="L45" s="6"/>
      <c r="M45" s="76">
        <f t="shared" si="9"/>
        <v>0</v>
      </c>
    </row>
    <row r="46" spans="1:13" ht="15">
      <c r="A46" s="2"/>
      <c r="B46" s="2"/>
      <c r="C46" s="5"/>
      <c r="D46" s="1"/>
      <c r="E46" s="1"/>
      <c r="F46" s="74" t="s">
        <v>11</v>
      </c>
      <c r="G46" s="75"/>
      <c r="H46" s="76"/>
      <c r="I46" s="76"/>
      <c r="J46" s="76"/>
      <c r="K46" s="76"/>
      <c r="L46" s="6"/>
      <c r="M46" s="76">
        <f t="shared" si="9"/>
        <v>0</v>
      </c>
    </row>
    <row r="47" spans="1:13" ht="15">
      <c r="A47" s="2"/>
      <c r="B47" s="2"/>
      <c r="C47" s="5"/>
      <c r="D47" s="1"/>
      <c r="E47" s="1"/>
      <c r="F47" s="74" t="s">
        <v>403</v>
      </c>
      <c r="G47" s="75"/>
      <c r="H47" s="76"/>
      <c r="I47" s="76"/>
      <c r="J47" s="76"/>
      <c r="K47" s="76"/>
      <c r="L47" s="6"/>
      <c r="M47" s="76">
        <f t="shared" si="9"/>
        <v>0</v>
      </c>
    </row>
    <row r="48" spans="1:13" ht="15">
      <c r="A48" s="81" t="s">
        <v>417</v>
      </c>
      <c r="B48" s="81"/>
      <c r="C48" s="3">
        <v>16517</v>
      </c>
      <c r="D48" s="82"/>
      <c r="E48" s="456" t="s">
        <v>418</v>
      </c>
      <c r="F48" s="457"/>
      <c r="G48" s="83">
        <f aca="true" t="shared" si="14" ref="G48:L48">SUM(G49:G51)</f>
        <v>1</v>
      </c>
      <c r="H48" s="84">
        <f t="shared" si="14"/>
        <v>8500</v>
      </c>
      <c r="I48" s="84">
        <f t="shared" si="14"/>
        <v>4000</v>
      </c>
      <c r="J48" s="84">
        <f t="shared" si="14"/>
        <v>0</v>
      </c>
      <c r="K48" s="84">
        <f t="shared" si="14"/>
        <v>2000</v>
      </c>
      <c r="L48" s="84">
        <f t="shared" si="14"/>
        <v>0</v>
      </c>
      <c r="M48" s="84">
        <f t="shared" si="9"/>
        <v>14500</v>
      </c>
    </row>
    <row r="49" spans="1:13" ht="15">
      <c r="A49" s="2"/>
      <c r="B49" s="2"/>
      <c r="C49" s="5"/>
      <c r="D49" s="1"/>
      <c r="E49" s="1"/>
      <c r="F49" s="74" t="s">
        <v>402</v>
      </c>
      <c r="G49" s="75">
        <v>1</v>
      </c>
      <c r="H49" s="76">
        <v>8500</v>
      </c>
      <c r="I49" s="76">
        <v>4000</v>
      </c>
      <c r="J49" s="76"/>
      <c r="K49" s="76"/>
      <c r="L49" s="6"/>
      <c r="M49" s="76">
        <f t="shared" si="9"/>
        <v>12500</v>
      </c>
    </row>
    <row r="50" spans="1:13" ht="15">
      <c r="A50" s="2"/>
      <c r="B50" s="2"/>
      <c r="C50" s="5"/>
      <c r="D50" s="1"/>
      <c r="E50" s="1"/>
      <c r="F50" s="74" t="s">
        <v>11</v>
      </c>
      <c r="G50" s="75"/>
      <c r="H50" s="76"/>
      <c r="I50" s="76"/>
      <c r="J50" s="76"/>
      <c r="K50" s="6">
        <v>2000</v>
      </c>
      <c r="L50" s="6"/>
      <c r="M50" s="76">
        <f t="shared" si="9"/>
        <v>2000</v>
      </c>
    </row>
    <row r="51" spans="1:13" ht="15">
      <c r="A51" s="2"/>
      <c r="B51" s="2"/>
      <c r="C51" s="5"/>
      <c r="D51" s="1"/>
      <c r="E51" s="1"/>
      <c r="F51" s="74" t="s">
        <v>403</v>
      </c>
      <c r="G51" s="75"/>
      <c r="H51" s="76"/>
      <c r="I51" s="76"/>
      <c r="J51" s="76"/>
      <c r="K51" s="76"/>
      <c r="L51" s="6"/>
      <c r="M51" s="76">
        <f t="shared" si="9"/>
        <v>0</v>
      </c>
    </row>
    <row r="52" spans="1:13" ht="15">
      <c r="A52" s="81" t="s">
        <v>419</v>
      </c>
      <c r="B52" s="81"/>
      <c r="C52" s="3">
        <v>16557</v>
      </c>
      <c r="D52" s="82"/>
      <c r="E52" s="456" t="s">
        <v>420</v>
      </c>
      <c r="F52" s="457"/>
      <c r="G52" s="83">
        <f aca="true" t="shared" si="15" ref="G52:L52">SUM(G53:G55)</f>
        <v>0</v>
      </c>
      <c r="H52" s="84">
        <f t="shared" si="15"/>
        <v>0</v>
      </c>
      <c r="I52" s="84">
        <f t="shared" si="15"/>
        <v>0</v>
      </c>
      <c r="J52" s="84">
        <f t="shared" si="15"/>
        <v>0</v>
      </c>
      <c r="K52" s="84">
        <f t="shared" si="15"/>
        <v>0</v>
      </c>
      <c r="L52" s="84">
        <f t="shared" si="15"/>
        <v>0</v>
      </c>
      <c r="M52" s="84">
        <f t="shared" si="9"/>
        <v>0</v>
      </c>
    </row>
    <row r="53" spans="1:13" ht="15">
      <c r="A53" s="2"/>
      <c r="B53" s="2"/>
      <c r="C53" s="5"/>
      <c r="D53" s="1"/>
      <c r="E53" s="1"/>
      <c r="F53" s="74" t="s">
        <v>402</v>
      </c>
      <c r="G53" s="75"/>
      <c r="H53" s="76"/>
      <c r="I53" s="76"/>
      <c r="J53" s="76"/>
      <c r="K53" s="76"/>
      <c r="L53" s="6"/>
      <c r="M53" s="76">
        <f t="shared" si="9"/>
        <v>0</v>
      </c>
    </row>
    <row r="54" spans="1:13" ht="15">
      <c r="A54" s="2"/>
      <c r="B54" s="2"/>
      <c r="C54" s="5"/>
      <c r="D54" s="1"/>
      <c r="E54" s="1"/>
      <c r="F54" s="74" t="s">
        <v>11</v>
      </c>
      <c r="G54" s="75"/>
      <c r="H54" s="76"/>
      <c r="I54" s="76"/>
      <c r="J54" s="76"/>
      <c r="K54" s="76"/>
      <c r="L54" s="6"/>
      <c r="M54" s="76">
        <f t="shared" si="9"/>
        <v>0</v>
      </c>
    </row>
    <row r="55" spans="1:13" ht="15">
      <c r="A55" s="2"/>
      <c r="B55" s="2"/>
      <c r="C55" s="5"/>
      <c r="D55" s="1"/>
      <c r="E55" s="1"/>
      <c r="F55" s="74" t="s">
        <v>403</v>
      </c>
      <c r="G55" s="75"/>
      <c r="H55" s="76"/>
      <c r="I55" s="76"/>
      <c r="J55" s="76"/>
      <c r="K55" s="76"/>
      <c r="L55" s="6"/>
      <c r="M55" s="76">
        <f t="shared" si="9"/>
        <v>0</v>
      </c>
    </row>
    <row r="56" spans="1:13" ht="15" customHeight="1">
      <c r="A56" s="77">
        <v>1.4</v>
      </c>
      <c r="B56" s="77"/>
      <c r="C56" s="78">
        <v>166</v>
      </c>
      <c r="D56" s="453" t="s">
        <v>421</v>
      </c>
      <c r="E56" s="454"/>
      <c r="F56" s="455"/>
      <c r="G56" s="79">
        <f aca="true" t="shared" si="16" ref="G56:L56">SUM(G57:G59)</f>
        <v>8</v>
      </c>
      <c r="H56" s="80">
        <f t="shared" si="16"/>
        <v>50000</v>
      </c>
      <c r="I56" s="80">
        <f t="shared" si="16"/>
        <v>15000</v>
      </c>
      <c r="J56" s="80">
        <f t="shared" si="16"/>
        <v>0</v>
      </c>
      <c r="K56" s="80">
        <f t="shared" si="16"/>
        <v>0</v>
      </c>
      <c r="L56" s="80">
        <f t="shared" si="16"/>
        <v>0</v>
      </c>
      <c r="M56" s="80">
        <f aca="true" t="shared" si="17" ref="M56:M63">SUM(H56:L56)</f>
        <v>65000</v>
      </c>
    </row>
    <row r="57" spans="1:13" ht="15">
      <c r="A57" s="2"/>
      <c r="B57" s="2"/>
      <c r="C57" s="5"/>
      <c r="D57" s="1"/>
      <c r="E57" s="1"/>
      <c r="F57" s="74" t="s">
        <v>402</v>
      </c>
      <c r="G57" s="75">
        <v>8</v>
      </c>
      <c r="H57" s="76">
        <v>50000</v>
      </c>
      <c r="I57" s="76">
        <v>15000</v>
      </c>
      <c r="J57" s="76"/>
      <c r="K57" s="76"/>
      <c r="L57" s="6"/>
      <c r="M57" s="76">
        <f t="shared" si="17"/>
        <v>65000</v>
      </c>
    </row>
    <row r="58" spans="1:13" ht="15">
      <c r="A58" s="2"/>
      <c r="B58" s="2"/>
      <c r="C58" s="5"/>
      <c r="D58" s="1"/>
      <c r="E58" s="1"/>
      <c r="F58" s="74" t="s">
        <v>11</v>
      </c>
      <c r="G58" s="75"/>
      <c r="H58" s="76"/>
      <c r="I58" s="76"/>
      <c r="J58" s="76"/>
      <c r="K58" s="76"/>
      <c r="L58" s="6"/>
      <c r="M58" s="76">
        <f t="shared" si="17"/>
        <v>0</v>
      </c>
    </row>
    <row r="59" spans="1:13" ht="15">
      <c r="A59" s="2"/>
      <c r="B59" s="2"/>
      <c r="C59" s="5"/>
      <c r="D59" s="1"/>
      <c r="E59" s="1"/>
      <c r="F59" s="74" t="s">
        <v>403</v>
      </c>
      <c r="G59" s="75"/>
      <c r="H59" s="76"/>
      <c r="I59" s="76"/>
      <c r="J59" s="76"/>
      <c r="K59" s="76"/>
      <c r="L59" s="6">
        <v>0</v>
      </c>
      <c r="M59" s="76">
        <f t="shared" si="17"/>
        <v>0</v>
      </c>
    </row>
    <row r="60" spans="1:13" ht="15" customHeight="1">
      <c r="A60" s="77">
        <v>1.5</v>
      </c>
      <c r="B60" s="77"/>
      <c r="C60" s="78">
        <v>167</v>
      </c>
      <c r="D60" s="453" t="s">
        <v>422</v>
      </c>
      <c r="E60" s="454"/>
      <c r="F60" s="455"/>
      <c r="G60" s="79">
        <f aca="true" t="shared" si="18" ref="G60:L60">SUM(G61:G63)</f>
        <v>4</v>
      </c>
      <c r="H60" s="80">
        <f t="shared" si="18"/>
        <v>22200</v>
      </c>
      <c r="I60" s="80">
        <f t="shared" si="18"/>
        <v>2000</v>
      </c>
      <c r="J60" s="80">
        <f t="shared" si="18"/>
        <v>0</v>
      </c>
      <c r="K60" s="80">
        <f t="shared" si="18"/>
        <v>0</v>
      </c>
      <c r="L60" s="80">
        <f t="shared" si="18"/>
        <v>0</v>
      </c>
      <c r="M60" s="80">
        <f t="shared" si="17"/>
        <v>24200</v>
      </c>
    </row>
    <row r="61" spans="1:13" ht="15">
      <c r="A61" s="2"/>
      <c r="B61" s="2"/>
      <c r="C61" s="5"/>
      <c r="D61" s="1"/>
      <c r="E61" s="1"/>
      <c r="F61" s="74" t="s">
        <v>402</v>
      </c>
      <c r="G61" s="75">
        <v>4</v>
      </c>
      <c r="H61" s="76">
        <v>22200</v>
      </c>
      <c r="I61" s="76">
        <v>2000</v>
      </c>
      <c r="J61" s="76"/>
      <c r="K61" s="76"/>
      <c r="L61" s="6"/>
      <c r="M61" s="76">
        <f t="shared" si="17"/>
        <v>24200</v>
      </c>
    </row>
    <row r="62" spans="1:13" ht="15">
      <c r="A62" s="2"/>
      <c r="B62" s="2"/>
      <c r="C62" s="5"/>
      <c r="D62" s="1"/>
      <c r="E62" s="1"/>
      <c r="F62" s="74" t="s">
        <v>11</v>
      </c>
      <c r="G62" s="75"/>
      <c r="H62" s="76"/>
      <c r="I62" s="76"/>
      <c r="J62" s="76"/>
      <c r="K62" s="76"/>
      <c r="L62" s="6"/>
      <c r="M62" s="76">
        <f t="shared" si="17"/>
        <v>0</v>
      </c>
    </row>
    <row r="63" spans="1:13" ht="15">
      <c r="A63" s="2"/>
      <c r="B63" s="2"/>
      <c r="C63" s="5"/>
      <c r="D63" s="1"/>
      <c r="E63" s="1"/>
      <c r="F63" s="74" t="s">
        <v>403</v>
      </c>
      <c r="G63" s="75"/>
      <c r="H63" s="76"/>
      <c r="I63" s="76"/>
      <c r="J63" s="76"/>
      <c r="K63" s="76"/>
      <c r="L63" s="6"/>
      <c r="M63" s="76">
        <f t="shared" si="17"/>
        <v>0</v>
      </c>
    </row>
    <row r="64" spans="1:13" ht="15" customHeight="1">
      <c r="A64" s="77">
        <v>1.6</v>
      </c>
      <c r="B64" s="77"/>
      <c r="C64" s="78">
        <v>175</v>
      </c>
      <c r="D64" s="453" t="s">
        <v>423</v>
      </c>
      <c r="E64" s="454"/>
      <c r="F64" s="455"/>
      <c r="G64" s="79">
        <f>G68+G72</f>
        <v>21</v>
      </c>
      <c r="H64" s="80">
        <f aca="true" t="shared" si="19" ref="H64:M67">H68+H72</f>
        <v>127000</v>
      </c>
      <c r="I64" s="80">
        <f t="shared" si="19"/>
        <v>27000</v>
      </c>
      <c r="J64" s="80">
        <f t="shared" si="19"/>
        <v>0</v>
      </c>
      <c r="K64" s="80">
        <f t="shared" si="19"/>
        <v>0</v>
      </c>
      <c r="L64" s="80">
        <f t="shared" si="19"/>
        <v>202164</v>
      </c>
      <c r="M64" s="80">
        <f t="shared" si="19"/>
        <v>356164</v>
      </c>
    </row>
    <row r="65" spans="1:13" ht="15">
      <c r="A65" s="2"/>
      <c r="B65" s="2"/>
      <c r="C65" s="5"/>
      <c r="D65" s="1"/>
      <c r="E65" s="1"/>
      <c r="F65" s="74" t="s">
        <v>402</v>
      </c>
      <c r="G65" s="75"/>
      <c r="H65" s="76">
        <f t="shared" si="19"/>
        <v>127000</v>
      </c>
      <c r="I65" s="76">
        <f t="shared" si="19"/>
        <v>27000</v>
      </c>
      <c r="J65" s="76">
        <f t="shared" si="19"/>
        <v>0</v>
      </c>
      <c r="K65" s="76">
        <f t="shared" si="19"/>
        <v>0</v>
      </c>
      <c r="L65" s="6">
        <f t="shared" si="19"/>
        <v>0</v>
      </c>
      <c r="M65" s="76">
        <f t="shared" si="19"/>
        <v>154000</v>
      </c>
    </row>
    <row r="66" spans="1:13" ht="15">
      <c r="A66" s="2"/>
      <c r="B66" s="2"/>
      <c r="C66" s="5"/>
      <c r="D66" s="1"/>
      <c r="E66" s="1"/>
      <c r="F66" s="74" t="s">
        <v>11</v>
      </c>
      <c r="G66" s="75"/>
      <c r="H66" s="76">
        <f t="shared" si="19"/>
        <v>0</v>
      </c>
      <c r="I66" s="76">
        <f t="shared" si="19"/>
        <v>0</v>
      </c>
      <c r="J66" s="76">
        <f t="shared" si="19"/>
        <v>0</v>
      </c>
      <c r="K66" s="76">
        <f t="shared" si="19"/>
        <v>0</v>
      </c>
      <c r="L66" s="6">
        <f t="shared" si="19"/>
        <v>202164</v>
      </c>
      <c r="M66" s="76">
        <f t="shared" si="19"/>
        <v>202164</v>
      </c>
    </row>
    <row r="67" spans="1:13" ht="15">
      <c r="A67" s="2"/>
      <c r="B67" s="2"/>
      <c r="C67" s="5"/>
      <c r="D67" s="1"/>
      <c r="E67" s="1"/>
      <c r="F67" s="74" t="s">
        <v>403</v>
      </c>
      <c r="G67" s="75"/>
      <c r="H67" s="76">
        <f t="shared" si="19"/>
        <v>0</v>
      </c>
      <c r="I67" s="76">
        <f t="shared" si="19"/>
        <v>0</v>
      </c>
      <c r="J67" s="76">
        <f t="shared" si="19"/>
        <v>0</v>
      </c>
      <c r="K67" s="76">
        <f t="shared" si="19"/>
        <v>0</v>
      </c>
      <c r="L67" s="6">
        <f t="shared" si="19"/>
        <v>0</v>
      </c>
      <c r="M67" s="76">
        <f t="shared" si="19"/>
        <v>0</v>
      </c>
    </row>
    <row r="68" spans="1:13" ht="15">
      <c r="A68" s="81" t="s">
        <v>424</v>
      </c>
      <c r="B68" s="81"/>
      <c r="C68" s="3">
        <v>17517</v>
      </c>
      <c r="D68" s="82"/>
      <c r="E68" s="456" t="s">
        <v>425</v>
      </c>
      <c r="F68" s="457"/>
      <c r="G68" s="83">
        <f aca="true" t="shared" si="20" ref="G68:L68">SUM(G69:G71)</f>
        <v>21</v>
      </c>
      <c r="H68" s="84">
        <f t="shared" si="20"/>
        <v>127000</v>
      </c>
      <c r="I68" s="84">
        <f t="shared" si="20"/>
        <v>27000</v>
      </c>
      <c r="J68" s="84">
        <f t="shared" si="20"/>
        <v>0</v>
      </c>
      <c r="K68" s="84">
        <f t="shared" si="20"/>
        <v>0</v>
      </c>
      <c r="L68" s="84">
        <f t="shared" si="20"/>
        <v>202164</v>
      </c>
      <c r="M68" s="84">
        <f aca="true" t="shared" si="21" ref="M68:M75">SUM(H68:L68)</f>
        <v>356164</v>
      </c>
    </row>
    <row r="69" spans="1:13" ht="15">
      <c r="A69" s="2"/>
      <c r="B69" s="2"/>
      <c r="C69" s="5"/>
      <c r="D69" s="1"/>
      <c r="E69" s="1"/>
      <c r="F69" s="74" t="s">
        <v>402</v>
      </c>
      <c r="G69" s="75">
        <v>21</v>
      </c>
      <c r="H69" s="76">
        <v>127000</v>
      </c>
      <c r="I69" s="6">
        <v>27000</v>
      </c>
      <c r="J69" s="76"/>
      <c r="K69" s="76"/>
      <c r="L69" s="6"/>
      <c r="M69" s="76">
        <f t="shared" si="21"/>
        <v>154000</v>
      </c>
    </row>
    <row r="70" spans="1:13" ht="15">
      <c r="A70" s="2"/>
      <c r="B70" s="2"/>
      <c r="C70" s="5"/>
      <c r="D70" s="1"/>
      <c r="E70" s="1"/>
      <c r="F70" s="74" t="s">
        <v>11</v>
      </c>
      <c r="G70" s="75"/>
      <c r="H70" s="76"/>
      <c r="I70" s="76"/>
      <c r="J70" s="76"/>
      <c r="K70" s="76"/>
      <c r="L70" s="6">
        <v>202164</v>
      </c>
      <c r="M70" s="76">
        <f t="shared" si="21"/>
        <v>202164</v>
      </c>
    </row>
    <row r="71" spans="1:13" ht="15">
      <c r="A71" s="2"/>
      <c r="B71" s="2"/>
      <c r="C71" s="5"/>
      <c r="D71" s="1"/>
      <c r="E71" s="1"/>
      <c r="F71" s="74" t="s">
        <v>403</v>
      </c>
      <c r="G71" s="75"/>
      <c r="H71" s="76"/>
      <c r="I71" s="76"/>
      <c r="J71" s="76"/>
      <c r="K71" s="76"/>
      <c r="L71" s="6"/>
      <c r="M71" s="76">
        <f t="shared" si="21"/>
        <v>0</v>
      </c>
    </row>
    <row r="72" spans="1:13" ht="15">
      <c r="A72" s="81" t="s">
        <v>426</v>
      </c>
      <c r="B72" s="81"/>
      <c r="C72" s="3">
        <v>17557</v>
      </c>
      <c r="D72" s="82"/>
      <c r="E72" s="456" t="s">
        <v>427</v>
      </c>
      <c r="F72" s="457"/>
      <c r="G72" s="83">
        <f aca="true" t="shared" si="22" ref="G72:L72">SUM(G73:G75)</f>
        <v>0</v>
      </c>
      <c r="H72" s="84">
        <f t="shared" si="22"/>
        <v>0</v>
      </c>
      <c r="I72" s="84">
        <f t="shared" si="22"/>
        <v>0</v>
      </c>
      <c r="J72" s="84">
        <f t="shared" si="22"/>
        <v>0</v>
      </c>
      <c r="K72" s="84">
        <f t="shared" si="22"/>
        <v>0</v>
      </c>
      <c r="L72" s="84">
        <f t="shared" si="22"/>
        <v>0</v>
      </c>
      <c r="M72" s="84">
        <f t="shared" si="21"/>
        <v>0</v>
      </c>
    </row>
    <row r="73" spans="1:13" ht="15">
      <c r="A73" s="2"/>
      <c r="B73" s="2"/>
      <c r="C73" s="5"/>
      <c r="D73" s="1"/>
      <c r="E73" s="1"/>
      <c r="F73" s="74" t="s">
        <v>402</v>
      </c>
      <c r="G73" s="75"/>
      <c r="H73" s="76"/>
      <c r="I73" s="76"/>
      <c r="J73" s="76"/>
      <c r="K73" s="76"/>
      <c r="L73" s="6"/>
      <c r="M73" s="76">
        <f t="shared" si="21"/>
        <v>0</v>
      </c>
    </row>
    <row r="74" spans="1:13" ht="15">
      <c r="A74" s="2"/>
      <c r="B74" s="2"/>
      <c r="C74" s="5"/>
      <c r="D74" s="1"/>
      <c r="E74" s="1"/>
      <c r="F74" s="74" t="s">
        <v>11</v>
      </c>
      <c r="G74" s="75"/>
      <c r="H74" s="76"/>
      <c r="I74" s="76"/>
      <c r="J74" s="76"/>
      <c r="K74" s="76"/>
      <c r="L74" s="6"/>
      <c r="M74" s="76">
        <f t="shared" si="21"/>
        <v>0</v>
      </c>
    </row>
    <row r="75" spans="1:13" ht="15">
      <c r="A75" s="2"/>
      <c r="B75" s="2"/>
      <c r="C75" s="5"/>
      <c r="D75" s="1"/>
      <c r="E75" s="1"/>
      <c r="F75" s="74" t="s">
        <v>403</v>
      </c>
      <c r="G75" s="75"/>
      <c r="H75" s="76"/>
      <c r="I75" s="76"/>
      <c r="J75" s="76"/>
      <c r="K75" s="76"/>
      <c r="L75" s="6"/>
      <c r="M75" s="76">
        <f t="shared" si="21"/>
        <v>0</v>
      </c>
    </row>
    <row r="76" spans="1:13" ht="15" customHeight="1">
      <c r="A76" s="77">
        <v>1.7</v>
      </c>
      <c r="B76" s="77"/>
      <c r="C76" s="78">
        <v>180</v>
      </c>
      <c r="D76" s="453" t="s">
        <v>0</v>
      </c>
      <c r="E76" s="454"/>
      <c r="F76" s="455"/>
      <c r="G76" s="79">
        <f>G80+G84+G88+G92+G96+G100+G104</f>
        <v>22</v>
      </c>
      <c r="H76" s="80">
        <f aca="true" t="shared" si="23" ref="H76:M79">H80+H84+H88+H92+H96+H100+H104</f>
        <v>145000</v>
      </c>
      <c r="I76" s="80">
        <f t="shared" si="23"/>
        <v>180000</v>
      </c>
      <c r="J76" s="80">
        <f t="shared" si="23"/>
        <v>28000</v>
      </c>
      <c r="K76" s="80">
        <f t="shared" si="23"/>
        <v>6000</v>
      </c>
      <c r="L76" s="80">
        <f t="shared" si="23"/>
        <v>676090</v>
      </c>
      <c r="M76" s="80">
        <f t="shared" si="23"/>
        <v>1035090</v>
      </c>
    </row>
    <row r="77" spans="1:13" ht="15">
      <c r="A77" s="2"/>
      <c r="B77" s="2"/>
      <c r="C77" s="5"/>
      <c r="D77" s="1"/>
      <c r="E77" s="1"/>
      <c r="F77" s="74" t="s">
        <v>402</v>
      </c>
      <c r="G77" s="75">
        <f>G81+G85+G89+G93+G97+G101+G105</f>
        <v>22</v>
      </c>
      <c r="H77" s="76">
        <f t="shared" si="23"/>
        <v>145000</v>
      </c>
      <c r="I77" s="76">
        <f t="shared" si="23"/>
        <v>162000</v>
      </c>
      <c r="J77" s="76">
        <f t="shared" si="23"/>
        <v>28000</v>
      </c>
      <c r="K77" s="76">
        <f t="shared" si="23"/>
        <v>0</v>
      </c>
      <c r="L77" s="76">
        <f>L81</f>
        <v>500090</v>
      </c>
      <c r="M77" s="76">
        <f t="shared" si="23"/>
        <v>835090</v>
      </c>
    </row>
    <row r="78" spans="1:13" ht="15">
      <c r="A78" s="2"/>
      <c r="B78" s="2"/>
      <c r="C78" s="5"/>
      <c r="D78" s="1"/>
      <c r="E78" s="1"/>
      <c r="F78" s="74" t="s">
        <v>11</v>
      </c>
      <c r="G78" s="75"/>
      <c r="H78" s="76">
        <f t="shared" si="23"/>
        <v>0</v>
      </c>
      <c r="I78" s="76">
        <f t="shared" si="23"/>
        <v>18000</v>
      </c>
      <c r="J78" s="76">
        <f t="shared" si="23"/>
        <v>0</v>
      </c>
      <c r="K78" s="76">
        <f t="shared" si="23"/>
        <v>6000</v>
      </c>
      <c r="L78" s="6">
        <f t="shared" si="23"/>
        <v>176000</v>
      </c>
      <c r="M78" s="76">
        <f t="shared" si="23"/>
        <v>200000</v>
      </c>
    </row>
    <row r="79" spans="1:13" ht="15">
      <c r="A79" s="2"/>
      <c r="B79" s="2"/>
      <c r="C79" s="5"/>
      <c r="D79" s="1"/>
      <c r="E79" s="1"/>
      <c r="F79" s="74" t="s">
        <v>403</v>
      </c>
      <c r="G79" s="75"/>
      <c r="H79" s="76">
        <f t="shared" si="23"/>
        <v>0</v>
      </c>
      <c r="I79" s="76">
        <f t="shared" si="23"/>
        <v>0</v>
      </c>
      <c r="J79" s="76">
        <f t="shared" si="23"/>
        <v>0</v>
      </c>
      <c r="K79" s="76">
        <f t="shared" si="23"/>
        <v>0</v>
      </c>
      <c r="L79" s="6">
        <f t="shared" si="23"/>
        <v>0</v>
      </c>
      <c r="M79" s="76">
        <f t="shared" si="23"/>
        <v>0</v>
      </c>
    </row>
    <row r="80" spans="1:13" ht="15">
      <c r="A80" s="81" t="s">
        <v>428</v>
      </c>
      <c r="B80" s="81"/>
      <c r="C80" s="3">
        <v>18017</v>
      </c>
      <c r="D80" s="82"/>
      <c r="E80" s="456" t="s">
        <v>16</v>
      </c>
      <c r="F80" s="457"/>
      <c r="G80" s="83">
        <f aca="true" t="shared" si="24" ref="G80:L80">SUM(G81:G83)</f>
        <v>22</v>
      </c>
      <c r="H80" s="84">
        <f t="shared" si="24"/>
        <v>145000</v>
      </c>
      <c r="I80" s="84">
        <f t="shared" si="24"/>
        <v>180000</v>
      </c>
      <c r="J80" s="84">
        <f t="shared" si="24"/>
        <v>28000</v>
      </c>
      <c r="K80" s="84">
        <f t="shared" si="24"/>
        <v>6000</v>
      </c>
      <c r="L80" s="84">
        <f t="shared" si="24"/>
        <v>676090</v>
      </c>
      <c r="M80" s="84">
        <f aca="true" t="shared" si="25" ref="M80:M111">SUM(H80:L80)</f>
        <v>1035090</v>
      </c>
    </row>
    <row r="81" spans="1:13" ht="15">
      <c r="A81" s="2"/>
      <c r="B81" s="2"/>
      <c r="C81" s="5"/>
      <c r="D81" s="1"/>
      <c r="E81" s="1"/>
      <c r="F81" s="74" t="s">
        <v>402</v>
      </c>
      <c r="G81" s="75">
        <v>22</v>
      </c>
      <c r="H81" s="76">
        <v>145000</v>
      </c>
      <c r="I81" s="6">
        <v>162000</v>
      </c>
      <c r="J81" s="76">
        <v>28000</v>
      </c>
      <c r="K81" s="76"/>
      <c r="L81" s="6">
        <v>500090</v>
      </c>
      <c r="M81" s="76">
        <f t="shared" si="25"/>
        <v>835090</v>
      </c>
    </row>
    <row r="82" spans="1:13" ht="15">
      <c r="A82" s="2"/>
      <c r="B82" s="2"/>
      <c r="C82" s="5"/>
      <c r="D82" s="1"/>
      <c r="E82" s="1"/>
      <c r="F82" s="74" t="s">
        <v>11</v>
      </c>
      <c r="G82" s="75"/>
      <c r="H82" s="76"/>
      <c r="I82" s="6">
        <v>18000</v>
      </c>
      <c r="J82" s="76"/>
      <c r="K82" s="6">
        <v>6000</v>
      </c>
      <c r="L82" s="6">
        <v>176000</v>
      </c>
      <c r="M82" s="76">
        <f t="shared" si="25"/>
        <v>200000</v>
      </c>
    </row>
    <row r="83" spans="1:13" ht="15">
      <c r="A83" s="2"/>
      <c r="B83" s="2"/>
      <c r="C83" s="5"/>
      <c r="D83" s="1"/>
      <c r="E83" s="1"/>
      <c r="F83" s="74" t="s">
        <v>403</v>
      </c>
      <c r="G83" s="75"/>
      <c r="H83" s="76"/>
      <c r="I83" s="76"/>
      <c r="J83" s="76"/>
      <c r="K83" s="76"/>
      <c r="L83" s="6"/>
      <c r="M83" s="76">
        <f t="shared" si="25"/>
        <v>0</v>
      </c>
    </row>
    <row r="84" spans="1:13" ht="15">
      <c r="A84" s="81" t="s">
        <v>429</v>
      </c>
      <c r="B84" s="81"/>
      <c r="C84" s="3">
        <v>18057</v>
      </c>
      <c r="D84" s="82"/>
      <c r="E84" s="456" t="s">
        <v>430</v>
      </c>
      <c r="F84" s="457"/>
      <c r="G84" s="83">
        <f aca="true" t="shared" si="26" ref="G84:L84">SUM(G85:G87)</f>
        <v>0</v>
      </c>
      <c r="H84" s="84">
        <f t="shared" si="26"/>
        <v>0</v>
      </c>
      <c r="I84" s="84">
        <f t="shared" si="26"/>
        <v>0</v>
      </c>
      <c r="J84" s="84">
        <f t="shared" si="26"/>
        <v>0</v>
      </c>
      <c r="K84" s="84">
        <f t="shared" si="26"/>
        <v>0</v>
      </c>
      <c r="L84" s="84">
        <f t="shared" si="26"/>
        <v>0</v>
      </c>
      <c r="M84" s="84">
        <f t="shared" si="25"/>
        <v>0</v>
      </c>
    </row>
    <row r="85" spans="1:13" ht="15">
      <c r="A85" s="2"/>
      <c r="B85" s="2"/>
      <c r="C85" s="5"/>
      <c r="D85" s="1"/>
      <c r="E85" s="1"/>
      <c r="F85" s="74" t="s">
        <v>402</v>
      </c>
      <c r="G85" s="75"/>
      <c r="H85" s="76"/>
      <c r="I85" s="76"/>
      <c r="J85" s="76"/>
      <c r="K85" s="76"/>
      <c r="L85" s="6"/>
      <c r="M85" s="76">
        <f t="shared" si="25"/>
        <v>0</v>
      </c>
    </row>
    <row r="86" spans="1:13" ht="15">
      <c r="A86" s="2"/>
      <c r="B86" s="2"/>
      <c r="C86" s="5"/>
      <c r="D86" s="1"/>
      <c r="E86" s="1"/>
      <c r="F86" s="74" t="s">
        <v>11</v>
      </c>
      <c r="G86" s="75"/>
      <c r="H86" s="76"/>
      <c r="I86" s="76"/>
      <c r="J86" s="76"/>
      <c r="K86" s="76"/>
      <c r="L86" s="6"/>
      <c r="M86" s="76">
        <f t="shared" si="25"/>
        <v>0</v>
      </c>
    </row>
    <row r="87" spans="1:13" ht="15">
      <c r="A87" s="2"/>
      <c r="B87" s="2"/>
      <c r="C87" s="5"/>
      <c r="D87" s="1"/>
      <c r="E87" s="1"/>
      <c r="F87" s="74" t="s">
        <v>403</v>
      </c>
      <c r="G87" s="75"/>
      <c r="H87" s="76"/>
      <c r="I87" s="76"/>
      <c r="J87" s="76"/>
      <c r="K87" s="76"/>
      <c r="L87" s="6"/>
      <c r="M87" s="76">
        <f t="shared" si="25"/>
        <v>0</v>
      </c>
    </row>
    <row r="88" spans="1:13" ht="15">
      <c r="A88" s="81" t="s">
        <v>431</v>
      </c>
      <c r="B88" s="81"/>
      <c r="C88" s="3">
        <v>18097</v>
      </c>
      <c r="D88" s="82"/>
      <c r="E88" s="456" t="s">
        <v>432</v>
      </c>
      <c r="F88" s="457"/>
      <c r="G88" s="83">
        <f aca="true" t="shared" si="27" ref="G88:L88">SUM(G89:G91)</f>
        <v>0</v>
      </c>
      <c r="H88" s="84">
        <f t="shared" si="27"/>
        <v>0</v>
      </c>
      <c r="I88" s="84">
        <f t="shared" si="27"/>
        <v>0</v>
      </c>
      <c r="J88" s="84">
        <f t="shared" si="27"/>
        <v>0</v>
      </c>
      <c r="K88" s="84">
        <f t="shared" si="27"/>
        <v>0</v>
      </c>
      <c r="L88" s="84">
        <f t="shared" si="27"/>
        <v>0</v>
      </c>
      <c r="M88" s="84">
        <f t="shared" si="25"/>
        <v>0</v>
      </c>
    </row>
    <row r="89" spans="1:13" ht="15">
      <c r="A89" s="2"/>
      <c r="B89" s="2"/>
      <c r="C89" s="5"/>
      <c r="D89" s="1"/>
      <c r="E89" s="1"/>
      <c r="F89" s="74" t="s">
        <v>402</v>
      </c>
      <c r="G89" s="75"/>
      <c r="H89" s="76"/>
      <c r="I89" s="76"/>
      <c r="J89" s="76"/>
      <c r="K89" s="76"/>
      <c r="L89" s="6"/>
      <c r="M89" s="76">
        <f t="shared" si="25"/>
        <v>0</v>
      </c>
    </row>
    <row r="90" spans="1:13" ht="15">
      <c r="A90" s="2"/>
      <c r="B90" s="2"/>
      <c r="C90" s="5"/>
      <c r="D90" s="1"/>
      <c r="E90" s="1"/>
      <c r="F90" s="74" t="s">
        <v>11</v>
      </c>
      <c r="G90" s="75"/>
      <c r="H90" s="76"/>
      <c r="I90" s="76"/>
      <c r="J90" s="76"/>
      <c r="K90" s="76"/>
      <c r="L90" s="6"/>
      <c r="M90" s="76">
        <f t="shared" si="25"/>
        <v>0</v>
      </c>
    </row>
    <row r="91" spans="1:13" ht="15">
      <c r="A91" s="2"/>
      <c r="B91" s="2"/>
      <c r="C91" s="5"/>
      <c r="D91" s="1"/>
      <c r="E91" s="1"/>
      <c r="F91" s="74" t="s">
        <v>403</v>
      </c>
      <c r="G91" s="75"/>
      <c r="H91" s="76"/>
      <c r="I91" s="76"/>
      <c r="J91" s="76"/>
      <c r="K91" s="76"/>
      <c r="L91" s="6"/>
      <c r="M91" s="76">
        <f t="shared" si="25"/>
        <v>0</v>
      </c>
    </row>
    <row r="92" spans="1:13" ht="15">
      <c r="A92" s="81" t="s">
        <v>433</v>
      </c>
      <c r="B92" s="81"/>
      <c r="C92" s="3">
        <v>18137</v>
      </c>
      <c r="D92" s="82"/>
      <c r="E92" s="456" t="s">
        <v>434</v>
      </c>
      <c r="F92" s="457"/>
      <c r="G92" s="83">
        <f aca="true" t="shared" si="28" ref="G92:L92">SUM(G93:G95)</f>
        <v>0</v>
      </c>
      <c r="H92" s="84">
        <f t="shared" si="28"/>
        <v>0</v>
      </c>
      <c r="I92" s="84">
        <f t="shared" si="28"/>
        <v>0</v>
      </c>
      <c r="J92" s="84">
        <f t="shared" si="28"/>
        <v>0</v>
      </c>
      <c r="K92" s="84">
        <f t="shared" si="28"/>
        <v>0</v>
      </c>
      <c r="L92" s="84">
        <f t="shared" si="28"/>
        <v>0</v>
      </c>
      <c r="M92" s="84">
        <f t="shared" si="25"/>
        <v>0</v>
      </c>
    </row>
    <row r="93" spans="1:13" ht="15">
      <c r="A93" s="2"/>
      <c r="B93" s="2"/>
      <c r="C93" s="5"/>
      <c r="D93" s="1"/>
      <c r="E93" s="1"/>
      <c r="F93" s="74" t="s">
        <v>402</v>
      </c>
      <c r="G93" s="75"/>
      <c r="H93" s="76"/>
      <c r="I93" s="76"/>
      <c r="J93" s="76"/>
      <c r="K93" s="76"/>
      <c r="L93" s="6"/>
      <c r="M93" s="76">
        <f t="shared" si="25"/>
        <v>0</v>
      </c>
    </row>
    <row r="94" spans="1:13" ht="15">
      <c r="A94" s="2"/>
      <c r="B94" s="2"/>
      <c r="C94" s="5"/>
      <c r="D94" s="1"/>
      <c r="E94" s="1"/>
      <c r="F94" s="74" t="s">
        <v>11</v>
      </c>
      <c r="G94" s="75"/>
      <c r="H94" s="76"/>
      <c r="I94" s="76"/>
      <c r="J94" s="76"/>
      <c r="K94" s="76"/>
      <c r="L94" s="6"/>
      <c r="M94" s="76">
        <f t="shared" si="25"/>
        <v>0</v>
      </c>
    </row>
    <row r="95" spans="1:13" ht="15">
      <c r="A95" s="2"/>
      <c r="B95" s="2"/>
      <c r="C95" s="5"/>
      <c r="D95" s="1"/>
      <c r="E95" s="1"/>
      <c r="F95" s="74" t="s">
        <v>403</v>
      </c>
      <c r="G95" s="75"/>
      <c r="H95" s="76"/>
      <c r="I95" s="76"/>
      <c r="J95" s="76"/>
      <c r="K95" s="76"/>
      <c r="L95" s="6"/>
      <c r="M95" s="76">
        <f t="shared" si="25"/>
        <v>0</v>
      </c>
    </row>
    <row r="96" spans="1:13" ht="15">
      <c r="A96" s="81" t="s">
        <v>435</v>
      </c>
      <c r="B96" s="81"/>
      <c r="C96" s="3">
        <v>18177</v>
      </c>
      <c r="D96" s="82"/>
      <c r="E96" s="456" t="s">
        <v>436</v>
      </c>
      <c r="F96" s="457"/>
      <c r="G96" s="83">
        <f aca="true" t="shared" si="29" ref="G96:L96">SUM(G97:G99)</f>
        <v>0</v>
      </c>
      <c r="H96" s="84">
        <f t="shared" si="29"/>
        <v>0</v>
      </c>
      <c r="I96" s="84">
        <f t="shared" si="29"/>
        <v>0</v>
      </c>
      <c r="J96" s="84">
        <f t="shared" si="29"/>
        <v>0</v>
      </c>
      <c r="K96" s="84">
        <f t="shared" si="29"/>
        <v>0</v>
      </c>
      <c r="L96" s="84">
        <f t="shared" si="29"/>
        <v>0</v>
      </c>
      <c r="M96" s="84">
        <f t="shared" si="25"/>
        <v>0</v>
      </c>
    </row>
    <row r="97" spans="1:13" ht="15">
      <c r="A97" s="2"/>
      <c r="B97" s="2"/>
      <c r="C97" s="5"/>
      <c r="D97" s="1"/>
      <c r="E97" s="1"/>
      <c r="F97" s="74" t="s">
        <v>402</v>
      </c>
      <c r="G97" s="75"/>
      <c r="H97" s="76"/>
      <c r="I97" s="76"/>
      <c r="J97" s="76"/>
      <c r="K97" s="76"/>
      <c r="L97" s="6"/>
      <c r="M97" s="76">
        <f t="shared" si="25"/>
        <v>0</v>
      </c>
    </row>
    <row r="98" spans="1:13" ht="15">
      <c r="A98" s="2"/>
      <c r="B98" s="2"/>
      <c r="C98" s="5"/>
      <c r="D98" s="1"/>
      <c r="E98" s="1"/>
      <c r="F98" s="74" t="s">
        <v>11</v>
      </c>
      <c r="G98" s="75"/>
      <c r="H98" s="76"/>
      <c r="I98" s="76"/>
      <c r="J98" s="76"/>
      <c r="K98" s="76"/>
      <c r="L98" s="6"/>
      <c r="M98" s="76">
        <f t="shared" si="25"/>
        <v>0</v>
      </c>
    </row>
    <row r="99" spans="1:13" ht="15">
      <c r="A99" s="2"/>
      <c r="B99" s="2"/>
      <c r="C99" s="5"/>
      <c r="D99" s="1"/>
      <c r="E99" s="1"/>
      <c r="F99" s="74" t="s">
        <v>403</v>
      </c>
      <c r="G99" s="75"/>
      <c r="H99" s="76"/>
      <c r="I99" s="76"/>
      <c r="J99" s="76"/>
      <c r="K99" s="76"/>
      <c r="L99" s="6"/>
      <c r="M99" s="76">
        <f t="shared" si="25"/>
        <v>0</v>
      </c>
    </row>
    <row r="100" spans="1:13" ht="15">
      <c r="A100" s="81" t="s">
        <v>437</v>
      </c>
      <c r="B100" s="81"/>
      <c r="C100" s="3">
        <v>18421</v>
      </c>
      <c r="D100" s="82"/>
      <c r="E100" s="456" t="s">
        <v>438</v>
      </c>
      <c r="F100" s="457"/>
      <c r="G100" s="83">
        <f aca="true" t="shared" si="30" ref="G100:L100">SUM(G101:G103)</f>
        <v>0</v>
      </c>
      <c r="H100" s="84">
        <f t="shared" si="30"/>
        <v>0</v>
      </c>
      <c r="I100" s="84">
        <f t="shared" si="30"/>
        <v>0</v>
      </c>
      <c r="J100" s="84">
        <f t="shared" si="30"/>
        <v>0</v>
      </c>
      <c r="K100" s="84">
        <f t="shared" si="30"/>
        <v>0</v>
      </c>
      <c r="L100" s="84">
        <f t="shared" si="30"/>
        <v>0</v>
      </c>
      <c r="M100" s="84">
        <f t="shared" si="25"/>
        <v>0</v>
      </c>
    </row>
    <row r="101" spans="1:13" ht="15">
      <c r="A101" s="2"/>
      <c r="B101" s="2"/>
      <c r="C101" s="5"/>
      <c r="D101" s="1"/>
      <c r="E101" s="1"/>
      <c r="F101" s="74" t="s">
        <v>402</v>
      </c>
      <c r="G101" s="75"/>
      <c r="H101" s="76"/>
      <c r="I101" s="76"/>
      <c r="J101" s="76"/>
      <c r="K101" s="76"/>
      <c r="L101" s="6"/>
      <c r="M101" s="76">
        <f t="shared" si="25"/>
        <v>0</v>
      </c>
    </row>
    <row r="102" spans="1:13" ht="15">
      <c r="A102" s="2"/>
      <c r="B102" s="2"/>
      <c r="C102" s="5"/>
      <c r="D102" s="1"/>
      <c r="E102" s="1"/>
      <c r="F102" s="74" t="s">
        <v>11</v>
      </c>
      <c r="G102" s="75"/>
      <c r="H102" s="76"/>
      <c r="I102" s="76"/>
      <c r="J102" s="76"/>
      <c r="K102" s="76"/>
      <c r="L102" s="6"/>
      <c r="M102" s="76">
        <f t="shared" si="25"/>
        <v>0</v>
      </c>
    </row>
    <row r="103" spans="1:13" ht="15">
      <c r="A103" s="2"/>
      <c r="B103" s="2"/>
      <c r="C103" s="5"/>
      <c r="D103" s="1"/>
      <c r="E103" s="1"/>
      <c r="F103" s="74" t="s">
        <v>403</v>
      </c>
      <c r="G103" s="75"/>
      <c r="H103" s="76"/>
      <c r="I103" s="76"/>
      <c r="J103" s="76"/>
      <c r="K103" s="76"/>
      <c r="L103" s="6">
        <v>0</v>
      </c>
      <c r="M103" s="76">
        <f t="shared" si="25"/>
        <v>0</v>
      </c>
    </row>
    <row r="104" spans="1:13" ht="15">
      <c r="A104" s="81" t="s">
        <v>439</v>
      </c>
      <c r="B104" s="81"/>
      <c r="C104" s="3">
        <v>18461</v>
      </c>
      <c r="D104" s="82"/>
      <c r="E104" s="456" t="s">
        <v>440</v>
      </c>
      <c r="F104" s="457"/>
      <c r="G104" s="83">
        <f aca="true" t="shared" si="31" ref="G104:L104">SUM(G105:G107)</f>
        <v>0</v>
      </c>
      <c r="H104" s="84">
        <f t="shared" si="31"/>
        <v>0</v>
      </c>
      <c r="I104" s="84">
        <f t="shared" si="31"/>
        <v>0</v>
      </c>
      <c r="J104" s="84">
        <f t="shared" si="31"/>
        <v>0</v>
      </c>
      <c r="K104" s="84">
        <f t="shared" si="31"/>
        <v>0</v>
      </c>
      <c r="L104" s="84">
        <f t="shared" si="31"/>
        <v>0</v>
      </c>
      <c r="M104" s="84">
        <f t="shared" si="25"/>
        <v>0</v>
      </c>
    </row>
    <row r="105" spans="1:13" ht="15">
      <c r="A105" s="2"/>
      <c r="B105" s="2"/>
      <c r="C105" s="5"/>
      <c r="D105" s="1"/>
      <c r="E105" s="1"/>
      <c r="F105" s="74" t="s">
        <v>402</v>
      </c>
      <c r="G105" s="75"/>
      <c r="H105" s="76"/>
      <c r="I105" s="76"/>
      <c r="J105" s="76"/>
      <c r="K105" s="76"/>
      <c r="L105" s="6"/>
      <c r="M105" s="76">
        <f t="shared" si="25"/>
        <v>0</v>
      </c>
    </row>
    <row r="106" spans="1:13" ht="15">
      <c r="A106" s="2"/>
      <c r="B106" s="2"/>
      <c r="C106" s="5"/>
      <c r="D106" s="1"/>
      <c r="E106" s="1"/>
      <c r="F106" s="74" t="s">
        <v>11</v>
      </c>
      <c r="G106" s="75"/>
      <c r="H106" s="76"/>
      <c r="I106" s="76"/>
      <c r="J106" s="76"/>
      <c r="K106" s="76"/>
      <c r="L106" s="6"/>
      <c r="M106" s="76">
        <f t="shared" si="25"/>
        <v>0</v>
      </c>
    </row>
    <row r="107" spans="1:13" ht="15">
      <c r="A107" s="2"/>
      <c r="B107" s="2"/>
      <c r="C107" s="5"/>
      <c r="D107" s="1"/>
      <c r="E107" s="1"/>
      <c r="F107" s="74" t="s">
        <v>403</v>
      </c>
      <c r="G107" s="75"/>
      <c r="H107" s="76"/>
      <c r="I107" s="76"/>
      <c r="J107" s="76"/>
      <c r="K107" s="76"/>
      <c r="L107" s="6"/>
      <c r="M107" s="76">
        <f t="shared" si="25"/>
        <v>0</v>
      </c>
    </row>
    <row r="108" spans="1:13" ht="15" customHeight="1">
      <c r="A108" s="77">
        <v>1.8</v>
      </c>
      <c r="B108" s="77"/>
      <c r="C108" s="78">
        <v>195</v>
      </c>
      <c r="D108" s="453" t="s">
        <v>10</v>
      </c>
      <c r="E108" s="454"/>
      <c r="F108" s="455"/>
      <c r="G108" s="79">
        <f aca="true" t="shared" si="32" ref="G108:L108">SUM(G109:G111)</f>
        <v>8</v>
      </c>
      <c r="H108" s="80">
        <f t="shared" si="32"/>
        <v>52000</v>
      </c>
      <c r="I108" s="80">
        <f t="shared" si="32"/>
        <v>25000</v>
      </c>
      <c r="J108" s="80">
        <f t="shared" si="32"/>
        <v>0</v>
      </c>
      <c r="K108" s="80">
        <f t="shared" si="32"/>
        <v>5000</v>
      </c>
      <c r="L108" s="80">
        <f t="shared" si="32"/>
        <v>336000</v>
      </c>
      <c r="M108" s="80">
        <f t="shared" si="25"/>
        <v>418000</v>
      </c>
    </row>
    <row r="109" spans="1:13" ht="15">
      <c r="A109" s="2"/>
      <c r="B109" s="2"/>
      <c r="C109" s="5"/>
      <c r="D109" s="1"/>
      <c r="E109" s="1"/>
      <c r="F109" s="74" t="s">
        <v>402</v>
      </c>
      <c r="G109" s="75">
        <v>8</v>
      </c>
      <c r="H109" s="76">
        <v>52000</v>
      </c>
      <c r="I109" s="76">
        <v>25000</v>
      </c>
      <c r="J109" s="76"/>
      <c r="K109" s="76"/>
      <c r="L109" s="6">
        <v>260000</v>
      </c>
      <c r="M109" s="76">
        <f t="shared" si="25"/>
        <v>337000</v>
      </c>
    </row>
    <row r="110" spans="1:13" ht="15">
      <c r="A110" s="2"/>
      <c r="B110" s="2"/>
      <c r="C110" s="5"/>
      <c r="D110" s="1"/>
      <c r="E110" s="1"/>
      <c r="F110" s="74" t="s">
        <v>11</v>
      </c>
      <c r="G110" s="75"/>
      <c r="H110" s="76"/>
      <c r="I110" s="76"/>
      <c r="J110" s="76"/>
      <c r="K110" s="6">
        <v>5000</v>
      </c>
      <c r="L110" s="6">
        <v>76000</v>
      </c>
      <c r="M110" s="76">
        <f t="shared" si="25"/>
        <v>81000</v>
      </c>
    </row>
    <row r="111" spans="1:13" ht="15">
      <c r="A111" s="2"/>
      <c r="B111" s="2"/>
      <c r="C111" s="5"/>
      <c r="D111" s="1"/>
      <c r="E111" s="1"/>
      <c r="F111" s="74" t="s">
        <v>403</v>
      </c>
      <c r="G111" s="75"/>
      <c r="H111" s="76"/>
      <c r="I111" s="76"/>
      <c r="J111" s="76"/>
      <c r="K111" s="76"/>
      <c r="L111" s="6">
        <v>0</v>
      </c>
      <c r="M111" s="76">
        <f t="shared" si="25"/>
        <v>0</v>
      </c>
    </row>
    <row r="112" spans="1:13" ht="15" customHeight="1">
      <c r="A112" s="77">
        <v>1.9</v>
      </c>
      <c r="B112" s="77"/>
      <c r="C112" s="78">
        <v>470</v>
      </c>
      <c r="D112" s="453" t="s">
        <v>12</v>
      </c>
      <c r="E112" s="454"/>
      <c r="F112" s="455"/>
      <c r="G112" s="79">
        <f>G116+G120+G124</f>
        <v>20</v>
      </c>
      <c r="H112" s="80">
        <f aca="true" t="shared" si="33" ref="H112:M115">H116+H120+H124</f>
        <v>102000</v>
      </c>
      <c r="I112" s="80">
        <f t="shared" si="33"/>
        <v>70000</v>
      </c>
      <c r="J112" s="80">
        <f t="shared" si="33"/>
        <v>0</v>
      </c>
      <c r="K112" s="80">
        <f t="shared" si="33"/>
        <v>45000</v>
      </c>
      <c r="L112" s="80">
        <f t="shared" si="33"/>
        <v>300000</v>
      </c>
      <c r="M112" s="80">
        <f t="shared" si="33"/>
        <v>517000</v>
      </c>
    </row>
    <row r="113" spans="1:13" ht="15">
      <c r="A113" s="2"/>
      <c r="B113" s="2"/>
      <c r="C113" s="5"/>
      <c r="D113" s="1"/>
      <c r="E113" s="1"/>
      <c r="F113" s="74" t="s">
        <v>402</v>
      </c>
      <c r="G113" s="75">
        <f>G117+G121+G125</f>
        <v>20</v>
      </c>
      <c r="H113" s="76">
        <f t="shared" si="33"/>
        <v>102000</v>
      </c>
      <c r="I113" s="76">
        <f t="shared" si="33"/>
        <v>70000</v>
      </c>
      <c r="J113" s="76">
        <f t="shared" si="33"/>
        <v>0</v>
      </c>
      <c r="K113" s="76">
        <f t="shared" si="33"/>
        <v>0</v>
      </c>
      <c r="L113" s="6">
        <f t="shared" si="33"/>
        <v>235000</v>
      </c>
      <c r="M113" s="76">
        <f t="shared" si="33"/>
        <v>407000</v>
      </c>
    </row>
    <row r="114" spans="1:13" ht="15">
      <c r="A114" s="2"/>
      <c r="B114" s="2"/>
      <c r="C114" s="5"/>
      <c r="D114" s="1"/>
      <c r="E114" s="1"/>
      <c r="F114" s="74" t="s">
        <v>11</v>
      </c>
      <c r="G114" s="75"/>
      <c r="H114" s="76">
        <f t="shared" si="33"/>
        <v>0</v>
      </c>
      <c r="I114" s="76">
        <f t="shared" si="33"/>
        <v>0</v>
      </c>
      <c r="J114" s="76">
        <f t="shared" si="33"/>
        <v>0</v>
      </c>
      <c r="K114" s="76">
        <f t="shared" si="33"/>
        <v>45000</v>
      </c>
      <c r="L114" s="6">
        <f t="shared" si="33"/>
        <v>65000</v>
      </c>
      <c r="M114" s="76">
        <f t="shared" si="33"/>
        <v>110000</v>
      </c>
    </row>
    <row r="115" spans="1:13" ht="15">
      <c r="A115" s="2"/>
      <c r="B115" s="2"/>
      <c r="C115" s="5"/>
      <c r="D115" s="1"/>
      <c r="E115" s="1"/>
      <c r="F115" s="74" t="s">
        <v>403</v>
      </c>
      <c r="G115" s="75"/>
      <c r="H115" s="76">
        <f t="shared" si="33"/>
        <v>0</v>
      </c>
      <c r="I115" s="76">
        <f t="shared" si="33"/>
        <v>0</v>
      </c>
      <c r="J115" s="76">
        <f t="shared" si="33"/>
        <v>0</v>
      </c>
      <c r="K115" s="76">
        <f t="shared" si="33"/>
        <v>0</v>
      </c>
      <c r="L115" s="6">
        <f t="shared" si="33"/>
        <v>0</v>
      </c>
      <c r="M115" s="76">
        <f t="shared" si="33"/>
        <v>0</v>
      </c>
    </row>
    <row r="116" spans="1:13" ht="15">
      <c r="A116" s="81" t="s">
        <v>441</v>
      </c>
      <c r="B116" s="81"/>
      <c r="C116" s="3">
        <v>47017</v>
      </c>
      <c r="D116" s="82"/>
      <c r="E116" s="456" t="s">
        <v>442</v>
      </c>
      <c r="F116" s="457"/>
      <c r="G116" s="83">
        <f aca="true" t="shared" si="34" ref="G116:L116">SUM(G117:G119)</f>
        <v>20</v>
      </c>
      <c r="H116" s="84">
        <f t="shared" si="34"/>
        <v>102000</v>
      </c>
      <c r="I116" s="84">
        <f t="shared" si="34"/>
        <v>70000</v>
      </c>
      <c r="J116" s="84">
        <f t="shared" si="34"/>
        <v>0</v>
      </c>
      <c r="K116" s="84">
        <f t="shared" si="34"/>
        <v>45000</v>
      </c>
      <c r="L116" s="84">
        <f t="shared" si="34"/>
        <v>300000</v>
      </c>
      <c r="M116" s="84">
        <f aca="true" t="shared" si="35" ref="M116:M127">SUM(H116:L116)</f>
        <v>517000</v>
      </c>
    </row>
    <row r="117" spans="1:13" ht="15">
      <c r="A117" s="2"/>
      <c r="B117" s="2"/>
      <c r="C117" s="5"/>
      <c r="D117" s="1"/>
      <c r="E117" s="1"/>
      <c r="F117" s="74" t="s">
        <v>402</v>
      </c>
      <c r="G117" s="75">
        <v>20</v>
      </c>
      <c r="H117" s="76">
        <v>102000</v>
      </c>
      <c r="I117" s="6">
        <v>70000</v>
      </c>
      <c r="J117" s="76"/>
      <c r="K117" s="6"/>
      <c r="L117" s="6">
        <v>235000</v>
      </c>
      <c r="M117" s="76">
        <f t="shared" si="35"/>
        <v>407000</v>
      </c>
    </row>
    <row r="118" spans="1:13" ht="15">
      <c r="A118" s="2"/>
      <c r="B118" s="2"/>
      <c r="C118" s="5"/>
      <c r="D118" s="1"/>
      <c r="E118" s="1"/>
      <c r="F118" s="74" t="s">
        <v>11</v>
      </c>
      <c r="G118" s="75"/>
      <c r="H118" s="76"/>
      <c r="I118" s="76"/>
      <c r="J118" s="76"/>
      <c r="K118" s="6">
        <v>45000</v>
      </c>
      <c r="L118" s="6">
        <v>65000</v>
      </c>
      <c r="M118" s="76">
        <f t="shared" si="35"/>
        <v>110000</v>
      </c>
    </row>
    <row r="119" spans="1:13" ht="15">
      <c r="A119" s="2"/>
      <c r="B119" s="2"/>
      <c r="C119" s="5"/>
      <c r="D119" s="1"/>
      <c r="E119" s="1"/>
      <c r="F119" s="74" t="s">
        <v>403</v>
      </c>
      <c r="G119" s="75"/>
      <c r="H119" s="76"/>
      <c r="I119" s="76"/>
      <c r="J119" s="76"/>
      <c r="K119" s="76"/>
      <c r="L119" s="6">
        <v>0</v>
      </c>
      <c r="M119" s="76">
        <f t="shared" si="35"/>
        <v>0</v>
      </c>
    </row>
    <row r="120" spans="1:13" ht="15">
      <c r="A120" s="81" t="s">
        <v>443</v>
      </c>
      <c r="B120" s="81"/>
      <c r="C120" s="3">
        <v>47057</v>
      </c>
      <c r="D120" s="82"/>
      <c r="E120" s="456" t="s">
        <v>444</v>
      </c>
      <c r="F120" s="457"/>
      <c r="G120" s="83">
        <f aca="true" t="shared" si="36" ref="G120:L120">SUM(G121:G123)</f>
        <v>0</v>
      </c>
      <c r="H120" s="84">
        <f t="shared" si="36"/>
        <v>0</v>
      </c>
      <c r="I120" s="84">
        <f t="shared" si="36"/>
        <v>0</v>
      </c>
      <c r="J120" s="84">
        <f t="shared" si="36"/>
        <v>0</v>
      </c>
      <c r="K120" s="84">
        <f t="shared" si="36"/>
        <v>0</v>
      </c>
      <c r="L120" s="84">
        <f t="shared" si="36"/>
        <v>0</v>
      </c>
      <c r="M120" s="84">
        <f t="shared" si="35"/>
        <v>0</v>
      </c>
    </row>
    <row r="121" spans="1:13" ht="15">
      <c r="A121" s="2"/>
      <c r="B121" s="2"/>
      <c r="C121" s="5"/>
      <c r="D121" s="1"/>
      <c r="E121" s="1"/>
      <c r="F121" s="74" t="s">
        <v>402</v>
      </c>
      <c r="G121" s="75"/>
      <c r="H121" s="76"/>
      <c r="I121" s="76"/>
      <c r="J121" s="76"/>
      <c r="K121" s="76"/>
      <c r="L121" s="6"/>
      <c r="M121" s="76">
        <f t="shared" si="35"/>
        <v>0</v>
      </c>
    </row>
    <row r="122" spans="1:13" ht="15">
      <c r="A122" s="2"/>
      <c r="B122" s="2"/>
      <c r="C122" s="5"/>
      <c r="D122" s="1"/>
      <c r="E122" s="1"/>
      <c r="F122" s="74" t="s">
        <v>11</v>
      </c>
      <c r="G122" s="75"/>
      <c r="H122" s="76"/>
      <c r="I122" s="76"/>
      <c r="J122" s="76"/>
      <c r="K122" s="76"/>
      <c r="L122" s="6"/>
      <c r="M122" s="76">
        <f t="shared" si="35"/>
        <v>0</v>
      </c>
    </row>
    <row r="123" spans="1:13" ht="15">
      <c r="A123" s="2"/>
      <c r="B123" s="2"/>
      <c r="C123" s="5"/>
      <c r="D123" s="1"/>
      <c r="E123" s="1"/>
      <c r="F123" s="74" t="s">
        <v>403</v>
      </c>
      <c r="G123" s="75"/>
      <c r="H123" s="76"/>
      <c r="I123" s="76"/>
      <c r="J123" s="76"/>
      <c r="K123" s="76"/>
      <c r="L123" s="6"/>
      <c r="M123" s="76">
        <f t="shared" si="35"/>
        <v>0</v>
      </c>
    </row>
    <row r="124" spans="1:13" ht="15">
      <c r="A124" s="81" t="s">
        <v>445</v>
      </c>
      <c r="B124" s="81"/>
      <c r="C124" s="3">
        <v>47097</v>
      </c>
      <c r="D124" s="82"/>
      <c r="E124" s="456" t="s">
        <v>446</v>
      </c>
      <c r="F124" s="457"/>
      <c r="G124" s="83">
        <f aca="true" t="shared" si="37" ref="G124:L124">SUM(G125:G127)</f>
        <v>0</v>
      </c>
      <c r="H124" s="84">
        <f t="shared" si="37"/>
        <v>0</v>
      </c>
      <c r="I124" s="84">
        <f t="shared" si="37"/>
        <v>0</v>
      </c>
      <c r="J124" s="84">
        <f t="shared" si="37"/>
        <v>0</v>
      </c>
      <c r="K124" s="84">
        <f t="shared" si="37"/>
        <v>0</v>
      </c>
      <c r="L124" s="84">
        <f t="shared" si="37"/>
        <v>0</v>
      </c>
      <c r="M124" s="84">
        <f t="shared" si="35"/>
        <v>0</v>
      </c>
    </row>
    <row r="125" spans="1:13" ht="15">
      <c r="A125" s="2"/>
      <c r="B125" s="2"/>
      <c r="C125" s="5"/>
      <c r="D125" s="1"/>
      <c r="E125" s="1"/>
      <c r="F125" s="74" t="s">
        <v>402</v>
      </c>
      <c r="G125" s="75"/>
      <c r="H125" s="76"/>
      <c r="I125" s="76"/>
      <c r="J125" s="76"/>
      <c r="K125" s="76"/>
      <c r="L125" s="6"/>
      <c r="M125" s="76">
        <f t="shared" si="35"/>
        <v>0</v>
      </c>
    </row>
    <row r="126" spans="1:13" ht="15">
      <c r="A126" s="2"/>
      <c r="B126" s="2"/>
      <c r="C126" s="5"/>
      <c r="D126" s="1"/>
      <c r="E126" s="1"/>
      <c r="F126" s="74" t="s">
        <v>11</v>
      </c>
      <c r="G126" s="75"/>
      <c r="H126" s="76"/>
      <c r="I126" s="76"/>
      <c r="J126" s="76"/>
      <c r="K126" s="76"/>
      <c r="L126" s="6"/>
      <c r="M126" s="76">
        <f t="shared" si="35"/>
        <v>0</v>
      </c>
    </row>
    <row r="127" spans="1:13" ht="15">
      <c r="A127" s="2"/>
      <c r="B127" s="2"/>
      <c r="C127" s="5"/>
      <c r="D127" s="1"/>
      <c r="E127" s="1"/>
      <c r="F127" s="74" t="s">
        <v>403</v>
      </c>
      <c r="G127" s="75"/>
      <c r="H127" s="76"/>
      <c r="I127" s="76"/>
      <c r="J127" s="76"/>
      <c r="K127" s="76"/>
      <c r="L127" s="6"/>
      <c r="M127" s="76">
        <f t="shared" si="35"/>
        <v>0</v>
      </c>
    </row>
    <row r="128" spans="1:13" ht="15" customHeight="1">
      <c r="A128" s="86" t="s">
        <v>447</v>
      </c>
      <c r="B128" s="86"/>
      <c r="C128" s="87" t="s">
        <v>3</v>
      </c>
      <c r="D128" s="453" t="s">
        <v>21</v>
      </c>
      <c r="E128" s="454"/>
      <c r="F128" s="455"/>
      <c r="G128" s="79">
        <f>G132+G136+G140</f>
        <v>6</v>
      </c>
      <c r="H128" s="80">
        <f aca="true" t="shared" si="38" ref="H128:M131">H132+H136+H140</f>
        <v>43500</v>
      </c>
      <c r="I128" s="80">
        <f t="shared" si="38"/>
        <v>7000</v>
      </c>
      <c r="J128" s="80">
        <f t="shared" si="38"/>
        <v>0</v>
      </c>
      <c r="K128" s="80">
        <f t="shared" si="38"/>
        <v>0</v>
      </c>
      <c r="L128" s="80">
        <f t="shared" si="38"/>
        <v>810000</v>
      </c>
      <c r="M128" s="80">
        <f t="shared" si="38"/>
        <v>860500</v>
      </c>
    </row>
    <row r="129" spans="1:13" ht="15">
      <c r="A129" s="2"/>
      <c r="B129" s="2"/>
      <c r="C129" s="5"/>
      <c r="D129" s="1"/>
      <c r="E129" s="1"/>
      <c r="F129" s="74" t="s">
        <v>402</v>
      </c>
      <c r="G129" s="75">
        <f>G133+G137+G141</f>
        <v>6</v>
      </c>
      <c r="H129" s="76">
        <f t="shared" si="38"/>
        <v>43500</v>
      </c>
      <c r="I129" s="76">
        <f t="shared" si="38"/>
        <v>7000</v>
      </c>
      <c r="J129" s="76">
        <f t="shared" si="38"/>
        <v>0</v>
      </c>
      <c r="K129" s="76">
        <f t="shared" si="38"/>
        <v>0</v>
      </c>
      <c r="L129" s="6">
        <f t="shared" si="38"/>
        <v>665000</v>
      </c>
      <c r="M129" s="76">
        <f t="shared" si="38"/>
        <v>715500</v>
      </c>
    </row>
    <row r="130" spans="1:13" ht="15">
      <c r="A130" s="2"/>
      <c r="B130" s="2"/>
      <c r="C130" s="5"/>
      <c r="D130" s="1"/>
      <c r="E130" s="1"/>
      <c r="F130" s="74" t="s">
        <v>11</v>
      </c>
      <c r="G130" s="75"/>
      <c r="H130" s="76">
        <f t="shared" si="38"/>
        <v>0</v>
      </c>
      <c r="I130" s="76">
        <f t="shared" si="38"/>
        <v>0</v>
      </c>
      <c r="J130" s="76">
        <f t="shared" si="38"/>
        <v>0</v>
      </c>
      <c r="K130" s="76">
        <f t="shared" si="38"/>
        <v>0</v>
      </c>
      <c r="L130" s="6">
        <f t="shared" si="38"/>
        <v>145000</v>
      </c>
      <c r="M130" s="76">
        <f t="shared" si="38"/>
        <v>145000</v>
      </c>
    </row>
    <row r="131" spans="1:13" ht="15">
      <c r="A131" s="2"/>
      <c r="B131" s="2"/>
      <c r="C131" s="5"/>
      <c r="D131" s="1"/>
      <c r="E131" s="1"/>
      <c r="F131" s="74" t="s">
        <v>403</v>
      </c>
      <c r="G131" s="75"/>
      <c r="H131" s="76">
        <f t="shared" si="38"/>
        <v>0</v>
      </c>
      <c r="I131" s="76">
        <f t="shared" si="38"/>
        <v>0</v>
      </c>
      <c r="J131" s="76">
        <f t="shared" si="38"/>
        <v>0</v>
      </c>
      <c r="K131" s="76">
        <f t="shared" si="38"/>
        <v>0</v>
      </c>
      <c r="L131" s="6">
        <f t="shared" si="38"/>
        <v>0</v>
      </c>
      <c r="M131" s="76">
        <f t="shared" si="38"/>
        <v>0</v>
      </c>
    </row>
    <row r="132" spans="1:13" ht="15">
      <c r="A132" s="81" t="s">
        <v>448</v>
      </c>
      <c r="B132" s="81"/>
      <c r="C132" s="3">
        <v>48017</v>
      </c>
      <c r="D132" s="82"/>
      <c r="E132" s="456" t="s">
        <v>22</v>
      </c>
      <c r="F132" s="457"/>
      <c r="G132" s="83">
        <f aca="true" t="shared" si="39" ref="G132:L132">SUM(G133:G135)</f>
        <v>6</v>
      </c>
      <c r="H132" s="84">
        <f t="shared" si="39"/>
        <v>43500</v>
      </c>
      <c r="I132" s="84">
        <f t="shared" si="39"/>
        <v>7000</v>
      </c>
      <c r="J132" s="84">
        <f t="shared" si="39"/>
        <v>0</v>
      </c>
      <c r="K132" s="84">
        <f t="shared" si="39"/>
        <v>0</v>
      </c>
      <c r="L132" s="84">
        <f t="shared" si="39"/>
        <v>810000</v>
      </c>
      <c r="M132" s="84">
        <f aca="true" t="shared" si="40" ref="M132:M143">SUM(H132:L132)</f>
        <v>860500</v>
      </c>
    </row>
    <row r="133" spans="1:13" ht="15">
      <c r="A133" s="2"/>
      <c r="B133" s="2"/>
      <c r="C133" s="5"/>
      <c r="D133" s="1"/>
      <c r="E133" s="1"/>
      <c r="F133" s="74" t="s">
        <v>402</v>
      </c>
      <c r="G133" s="75">
        <v>6</v>
      </c>
      <c r="H133" s="76">
        <v>43500</v>
      </c>
      <c r="I133" s="76">
        <v>7000</v>
      </c>
      <c r="J133" s="76"/>
      <c r="K133" s="76"/>
      <c r="L133" s="6">
        <v>665000</v>
      </c>
      <c r="M133" s="76">
        <f t="shared" si="40"/>
        <v>715500</v>
      </c>
    </row>
    <row r="134" spans="1:13" ht="15">
      <c r="A134" s="2"/>
      <c r="B134" s="2"/>
      <c r="C134" s="5"/>
      <c r="D134" s="1"/>
      <c r="E134" s="1"/>
      <c r="F134" s="74" t="s">
        <v>11</v>
      </c>
      <c r="G134" s="75"/>
      <c r="H134" s="76"/>
      <c r="I134" s="76"/>
      <c r="J134" s="76"/>
      <c r="K134" s="76"/>
      <c r="L134" s="6">
        <v>145000</v>
      </c>
      <c r="M134" s="76">
        <f t="shared" si="40"/>
        <v>145000</v>
      </c>
    </row>
    <row r="135" spans="1:13" ht="15">
      <c r="A135" s="2"/>
      <c r="B135" s="2"/>
      <c r="C135" s="5"/>
      <c r="D135" s="1"/>
      <c r="E135" s="1"/>
      <c r="F135" s="74" t="s">
        <v>403</v>
      </c>
      <c r="G135" s="75"/>
      <c r="H135" s="76"/>
      <c r="I135" s="76"/>
      <c r="J135" s="76"/>
      <c r="K135" s="76"/>
      <c r="L135" s="6"/>
      <c r="M135" s="76">
        <f t="shared" si="40"/>
        <v>0</v>
      </c>
    </row>
    <row r="136" spans="1:13" ht="15">
      <c r="A136" s="81" t="s">
        <v>449</v>
      </c>
      <c r="B136" s="81"/>
      <c r="C136" s="3">
        <v>48057</v>
      </c>
      <c r="D136" s="82"/>
      <c r="E136" s="456" t="s">
        <v>450</v>
      </c>
      <c r="F136" s="457"/>
      <c r="G136" s="83">
        <f aca="true" t="shared" si="41" ref="G136:L136">SUM(G137:G139)</f>
        <v>0</v>
      </c>
      <c r="H136" s="84">
        <f t="shared" si="41"/>
        <v>0</v>
      </c>
      <c r="I136" s="84">
        <f t="shared" si="41"/>
        <v>0</v>
      </c>
      <c r="J136" s="84">
        <f t="shared" si="41"/>
        <v>0</v>
      </c>
      <c r="K136" s="84">
        <f t="shared" si="41"/>
        <v>0</v>
      </c>
      <c r="L136" s="84">
        <f t="shared" si="41"/>
        <v>0</v>
      </c>
      <c r="M136" s="84">
        <f t="shared" si="40"/>
        <v>0</v>
      </c>
    </row>
    <row r="137" spans="1:13" ht="15">
      <c r="A137" s="2"/>
      <c r="B137" s="2"/>
      <c r="C137" s="5"/>
      <c r="D137" s="1"/>
      <c r="E137" s="1"/>
      <c r="F137" s="74" t="s">
        <v>402</v>
      </c>
      <c r="G137" s="75"/>
      <c r="H137" s="76"/>
      <c r="I137" s="76"/>
      <c r="J137" s="76"/>
      <c r="K137" s="76"/>
      <c r="L137" s="6"/>
      <c r="M137" s="76">
        <f t="shared" si="40"/>
        <v>0</v>
      </c>
    </row>
    <row r="138" spans="1:13" ht="15">
      <c r="A138" s="2"/>
      <c r="B138" s="2"/>
      <c r="C138" s="5"/>
      <c r="D138" s="1"/>
      <c r="E138" s="1"/>
      <c r="F138" s="74" t="s">
        <v>11</v>
      </c>
      <c r="G138" s="75"/>
      <c r="H138" s="76"/>
      <c r="I138" s="76"/>
      <c r="J138" s="76"/>
      <c r="K138" s="76"/>
      <c r="L138" s="6"/>
      <c r="M138" s="76">
        <f t="shared" si="40"/>
        <v>0</v>
      </c>
    </row>
    <row r="139" spans="1:13" ht="15">
      <c r="A139" s="2"/>
      <c r="B139" s="2"/>
      <c r="C139" s="5"/>
      <c r="D139" s="1"/>
      <c r="E139" s="1"/>
      <c r="F139" s="74" t="s">
        <v>403</v>
      </c>
      <c r="G139" s="75"/>
      <c r="H139" s="76"/>
      <c r="I139" s="76"/>
      <c r="J139" s="76"/>
      <c r="K139" s="76"/>
      <c r="L139" s="6"/>
      <c r="M139" s="76">
        <f t="shared" si="40"/>
        <v>0</v>
      </c>
    </row>
    <row r="140" spans="1:13" ht="15">
      <c r="A140" s="81" t="s">
        <v>451</v>
      </c>
      <c r="B140" s="81"/>
      <c r="C140" s="3">
        <v>48097</v>
      </c>
      <c r="D140" s="82"/>
      <c r="E140" s="456" t="s">
        <v>452</v>
      </c>
      <c r="F140" s="457"/>
      <c r="G140" s="83">
        <f aca="true" t="shared" si="42" ref="G140:L140">SUM(G141:G143)</f>
        <v>0</v>
      </c>
      <c r="H140" s="84">
        <f t="shared" si="42"/>
        <v>0</v>
      </c>
      <c r="I140" s="84">
        <f t="shared" si="42"/>
        <v>0</v>
      </c>
      <c r="J140" s="84">
        <f t="shared" si="42"/>
        <v>0</v>
      </c>
      <c r="K140" s="84">
        <f t="shared" si="42"/>
        <v>0</v>
      </c>
      <c r="L140" s="84">
        <f t="shared" si="42"/>
        <v>0</v>
      </c>
      <c r="M140" s="84">
        <f t="shared" si="40"/>
        <v>0</v>
      </c>
    </row>
    <row r="141" spans="1:13" ht="15">
      <c r="A141" s="2"/>
      <c r="B141" s="2"/>
      <c r="C141" s="5"/>
      <c r="D141" s="1"/>
      <c r="E141" s="1"/>
      <c r="F141" s="74" t="s">
        <v>402</v>
      </c>
      <c r="G141" s="75"/>
      <c r="H141" s="76"/>
      <c r="I141" s="76"/>
      <c r="J141" s="76"/>
      <c r="K141" s="76"/>
      <c r="L141" s="6"/>
      <c r="M141" s="76">
        <f t="shared" si="40"/>
        <v>0</v>
      </c>
    </row>
    <row r="142" spans="1:13" ht="15">
      <c r="A142" s="2"/>
      <c r="B142" s="2"/>
      <c r="C142" s="5"/>
      <c r="D142" s="1"/>
      <c r="E142" s="1"/>
      <c r="F142" s="74" t="s">
        <v>11</v>
      </c>
      <c r="G142" s="75"/>
      <c r="H142" s="76"/>
      <c r="I142" s="76"/>
      <c r="J142" s="76"/>
      <c r="K142" s="76"/>
      <c r="L142" s="6"/>
      <c r="M142" s="76">
        <f t="shared" si="40"/>
        <v>0</v>
      </c>
    </row>
    <row r="143" spans="1:13" ht="15">
      <c r="A143" s="2"/>
      <c r="B143" s="2"/>
      <c r="C143" s="5"/>
      <c r="D143" s="1"/>
      <c r="E143" s="1"/>
      <c r="F143" s="74" t="s">
        <v>403</v>
      </c>
      <c r="G143" s="75"/>
      <c r="H143" s="76"/>
      <c r="I143" s="76"/>
      <c r="J143" s="76"/>
      <c r="K143" s="76"/>
      <c r="L143" s="6"/>
      <c r="M143" s="76">
        <f t="shared" si="40"/>
        <v>0</v>
      </c>
    </row>
    <row r="144" spans="1:13" ht="15" customHeight="1">
      <c r="A144" s="77">
        <v>1.11</v>
      </c>
      <c r="B144" s="77"/>
      <c r="C144" s="78">
        <v>650</v>
      </c>
      <c r="D144" s="453" t="s">
        <v>453</v>
      </c>
      <c r="E144" s="454"/>
      <c r="F144" s="455"/>
      <c r="G144" s="79">
        <f>G148+G152+G156</f>
        <v>10</v>
      </c>
      <c r="H144" s="80">
        <f aca="true" t="shared" si="43" ref="H144:M147">H148+H152+H156</f>
        <v>54000</v>
      </c>
      <c r="I144" s="80">
        <f t="shared" si="43"/>
        <v>10000</v>
      </c>
      <c r="J144" s="80">
        <f t="shared" si="43"/>
        <v>0</v>
      </c>
      <c r="K144" s="80">
        <f t="shared" si="43"/>
        <v>0</v>
      </c>
      <c r="L144" s="80">
        <f t="shared" si="43"/>
        <v>0</v>
      </c>
      <c r="M144" s="80">
        <f t="shared" si="43"/>
        <v>64000</v>
      </c>
    </row>
    <row r="145" spans="1:13" ht="15">
      <c r="A145" s="2"/>
      <c r="B145" s="2"/>
      <c r="C145" s="5"/>
      <c r="D145" s="1"/>
      <c r="E145" s="1"/>
      <c r="F145" s="74" t="s">
        <v>402</v>
      </c>
      <c r="G145" s="75">
        <f>G149+G153+G157</f>
        <v>10</v>
      </c>
      <c r="H145" s="76">
        <f t="shared" si="43"/>
        <v>54000</v>
      </c>
      <c r="I145" s="76">
        <f t="shared" si="43"/>
        <v>10000</v>
      </c>
      <c r="J145" s="76">
        <f t="shared" si="43"/>
        <v>0</v>
      </c>
      <c r="K145" s="76">
        <f t="shared" si="43"/>
        <v>0</v>
      </c>
      <c r="L145" s="6">
        <f t="shared" si="43"/>
        <v>0</v>
      </c>
      <c r="M145" s="76">
        <f t="shared" si="43"/>
        <v>64000</v>
      </c>
    </row>
    <row r="146" spans="1:13" ht="15">
      <c r="A146" s="2"/>
      <c r="B146" s="2"/>
      <c r="C146" s="5"/>
      <c r="D146" s="1"/>
      <c r="E146" s="1"/>
      <c r="F146" s="74" t="s">
        <v>11</v>
      </c>
      <c r="G146" s="75"/>
      <c r="H146" s="76">
        <f t="shared" si="43"/>
        <v>0</v>
      </c>
      <c r="I146" s="76">
        <f t="shared" si="43"/>
        <v>0</v>
      </c>
      <c r="J146" s="76">
        <f t="shared" si="43"/>
        <v>0</v>
      </c>
      <c r="K146" s="76">
        <f t="shared" si="43"/>
        <v>0</v>
      </c>
      <c r="L146" s="6">
        <f t="shared" si="43"/>
        <v>0</v>
      </c>
      <c r="M146" s="76">
        <f t="shared" si="43"/>
        <v>0</v>
      </c>
    </row>
    <row r="147" spans="1:13" ht="15">
      <c r="A147" s="2"/>
      <c r="B147" s="2"/>
      <c r="C147" s="5"/>
      <c r="D147" s="1"/>
      <c r="E147" s="1"/>
      <c r="F147" s="74" t="s">
        <v>403</v>
      </c>
      <c r="G147" s="75"/>
      <c r="H147" s="76">
        <f t="shared" si="43"/>
        <v>0</v>
      </c>
      <c r="I147" s="76">
        <f t="shared" si="43"/>
        <v>0</v>
      </c>
      <c r="J147" s="76">
        <f t="shared" si="43"/>
        <v>0</v>
      </c>
      <c r="K147" s="76">
        <f t="shared" si="43"/>
        <v>0</v>
      </c>
      <c r="L147" s="6">
        <f t="shared" si="43"/>
        <v>0</v>
      </c>
      <c r="M147" s="76">
        <f t="shared" si="43"/>
        <v>0</v>
      </c>
    </row>
    <row r="148" spans="1:13" ht="15">
      <c r="A148" s="81" t="s">
        <v>454</v>
      </c>
      <c r="B148" s="81"/>
      <c r="C148" s="3">
        <v>65085</v>
      </c>
      <c r="D148" s="82"/>
      <c r="E148" s="456" t="s">
        <v>455</v>
      </c>
      <c r="F148" s="457"/>
      <c r="G148" s="83">
        <f aca="true" t="shared" si="44" ref="G148:L148">SUM(G149:G151)</f>
        <v>10</v>
      </c>
      <c r="H148" s="84">
        <f t="shared" si="44"/>
        <v>54000</v>
      </c>
      <c r="I148" s="84">
        <f t="shared" si="44"/>
        <v>10000</v>
      </c>
      <c r="J148" s="84">
        <f t="shared" si="44"/>
        <v>0</v>
      </c>
      <c r="K148" s="84">
        <f t="shared" si="44"/>
        <v>0</v>
      </c>
      <c r="L148" s="84">
        <f t="shared" si="44"/>
        <v>0</v>
      </c>
      <c r="M148" s="84">
        <f aca="true" t="shared" si="45" ref="M148:M159">SUM(H148:L148)</f>
        <v>64000</v>
      </c>
    </row>
    <row r="149" spans="1:13" ht="15">
      <c r="A149" s="2"/>
      <c r="B149" s="2"/>
      <c r="C149" s="5"/>
      <c r="D149" s="1"/>
      <c r="E149" s="1"/>
      <c r="F149" s="74" t="s">
        <v>402</v>
      </c>
      <c r="G149" s="75">
        <v>10</v>
      </c>
      <c r="H149" s="76">
        <v>54000</v>
      </c>
      <c r="I149" s="76">
        <v>10000</v>
      </c>
      <c r="J149" s="76"/>
      <c r="K149" s="76"/>
      <c r="L149" s="6">
        <v>0</v>
      </c>
      <c r="M149" s="76">
        <f t="shared" si="45"/>
        <v>64000</v>
      </c>
    </row>
    <row r="150" spans="1:13" ht="15">
      <c r="A150" s="2"/>
      <c r="B150" s="2"/>
      <c r="C150" s="5"/>
      <c r="D150" s="1"/>
      <c r="E150" s="1"/>
      <c r="F150" s="74" t="s">
        <v>11</v>
      </c>
      <c r="G150" s="75"/>
      <c r="H150" s="76"/>
      <c r="I150" s="76"/>
      <c r="J150" s="76"/>
      <c r="K150" s="76"/>
      <c r="L150" s="6">
        <v>0</v>
      </c>
      <c r="M150" s="76">
        <f t="shared" si="45"/>
        <v>0</v>
      </c>
    </row>
    <row r="151" spans="1:13" ht="15">
      <c r="A151" s="2"/>
      <c r="B151" s="2"/>
      <c r="C151" s="5"/>
      <c r="D151" s="1"/>
      <c r="E151" s="1"/>
      <c r="F151" s="74" t="s">
        <v>403</v>
      </c>
      <c r="G151" s="75"/>
      <c r="H151" s="76"/>
      <c r="I151" s="76"/>
      <c r="J151" s="76"/>
      <c r="K151" s="76"/>
      <c r="L151" s="6">
        <v>0</v>
      </c>
      <c r="M151" s="76">
        <f t="shared" si="45"/>
        <v>0</v>
      </c>
    </row>
    <row r="152" spans="1:13" ht="15">
      <c r="A152" s="81" t="s">
        <v>456</v>
      </c>
      <c r="B152" s="81"/>
      <c r="C152" s="3">
        <v>65285</v>
      </c>
      <c r="D152" s="82"/>
      <c r="E152" s="456" t="s">
        <v>457</v>
      </c>
      <c r="F152" s="457"/>
      <c r="G152" s="83">
        <f aca="true" t="shared" si="46" ref="G152:L152">SUM(G153:G155)</f>
        <v>0</v>
      </c>
      <c r="H152" s="84">
        <f t="shared" si="46"/>
        <v>0</v>
      </c>
      <c r="I152" s="84">
        <f t="shared" si="46"/>
        <v>0</v>
      </c>
      <c r="J152" s="84">
        <f t="shared" si="46"/>
        <v>0</v>
      </c>
      <c r="K152" s="84">
        <f t="shared" si="46"/>
        <v>0</v>
      </c>
      <c r="L152" s="84">
        <f t="shared" si="46"/>
        <v>0</v>
      </c>
      <c r="M152" s="84">
        <f t="shared" si="45"/>
        <v>0</v>
      </c>
    </row>
    <row r="153" spans="1:13" ht="15">
      <c r="A153" s="2"/>
      <c r="B153" s="2"/>
      <c r="C153" s="5"/>
      <c r="D153" s="1"/>
      <c r="E153" s="1"/>
      <c r="F153" s="74" t="s">
        <v>402</v>
      </c>
      <c r="G153" s="75"/>
      <c r="H153" s="76"/>
      <c r="I153" s="76"/>
      <c r="J153" s="76"/>
      <c r="K153" s="76"/>
      <c r="L153" s="6"/>
      <c r="M153" s="76">
        <f t="shared" si="45"/>
        <v>0</v>
      </c>
    </row>
    <row r="154" spans="1:13" ht="15">
      <c r="A154" s="2"/>
      <c r="B154" s="2"/>
      <c r="C154" s="5"/>
      <c r="D154" s="1"/>
      <c r="E154" s="1"/>
      <c r="F154" s="74" t="s">
        <v>11</v>
      </c>
      <c r="G154" s="75"/>
      <c r="H154" s="76"/>
      <c r="I154" s="76"/>
      <c r="J154" s="76"/>
      <c r="K154" s="76"/>
      <c r="L154" s="6"/>
      <c r="M154" s="76">
        <f t="shared" si="45"/>
        <v>0</v>
      </c>
    </row>
    <row r="155" spans="1:13" ht="15">
      <c r="A155" s="2"/>
      <c r="B155" s="2"/>
      <c r="C155" s="5"/>
      <c r="D155" s="1"/>
      <c r="E155" s="1"/>
      <c r="F155" s="74" t="s">
        <v>403</v>
      </c>
      <c r="G155" s="75"/>
      <c r="H155" s="76"/>
      <c r="I155" s="76"/>
      <c r="J155" s="76"/>
      <c r="K155" s="76"/>
      <c r="L155" s="6"/>
      <c r="M155" s="76">
        <f t="shared" si="45"/>
        <v>0</v>
      </c>
    </row>
    <row r="156" spans="1:13" ht="15">
      <c r="A156" s="81" t="s">
        <v>458</v>
      </c>
      <c r="B156" s="81"/>
      <c r="C156" s="3">
        <v>65485</v>
      </c>
      <c r="D156" s="82"/>
      <c r="E156" s="456" t="s">
        <v>412</v>
      </c>
      <c r="F156" s="457"/>
      <c r="G156" s="83">
        <f aca="true" t="shared" si="47" ref="G156:L156">SUM(G157:G159)</f>
        <v>0</v>
      </c>
      <c r="H156" s="84">
        <f t="shared" si="47"/>
        <v>0</v>
      </c>
      <c r="I156" s="84">
        <f t="shared" si="47"/>
        <v>0</v>
      </c>
      <c r="J156" s="84">
        <f t="shared" si="47"/>
        <v>0</v>
      </c>
      <c r="K156" s="84">
        <f t="shared" si="47"/>
        <v>0</v>
      </c>
      <c r="L156" s="84">
        <f t="shared" si="47"/>
        <v>0</v>
      </c>
      <c r="M156" s="84">
        <f t="shared" si="45"/>
        <v>0</v>
      </c>
    </row>
    <row r="157" spans="1:13" ht="15">
      <c r="A157" s="2"/>
      <c r="B157" s="2"/>
      <c r="C157" s="5"/>
      <c r="D157" s="1"/>
      <c r="E157" s="1"/>
      <c r="F157" s="74" t="s">
        <v>402</v>
      </c>
      <c r="G157" s="75"/>
      <c r="H157" s="76"/>
      <c r="I157" s="76"/>
      <c r="J157" s="76"/>
      <c r="K157" s="76"/>
      <c r="L157" s="6"/>
      <c r="M157" s="76">
        <f t="shared" si="45"/>
        <v>0</v>
      </c>
    </row>
    <row r="158" spans="1:13" ht="15">
      <c r="A158" s="2"/>
      <c r="B158" s="2"/>
      <c r="C158" s="5"/>
      <c r="D158" s="1"/>
      <c r="E158" s="1"/>
      <c r="F158" s="74" t="s">
        <v>11</v>
      </c>
      <c r="G158" s="75"/>
      <c r="H158" s="76"/>
      <c r="I158" s="76"/>
      <c r="J158" s="76"/>
      <c r="K158" s="76"/>
      <c r="L158" s="6"/>
      <c r="M158" s="76">
        <f t="shared" si="45"/>
        <v>0</v>
      </c>
    </row>
    <row r="159" spans="1:13" ht="15">
      <c r="A159" s="2"/>
      <c r="B159" s="2"/>
      <c r="C159" s="5"/>
      <c r="D159" s="1"/>
      <c r="E159" s="1"/>
      <c r="F159" s="74" t="s">
        <v>403</v>
      </c>
      <c r="G159" s="75"/>
      <c r="H159" s="76"/>
      <c r="I159" s="76"/>
      <c r="J159" s="76"/>
      <c r="K159" s="76"/>
      <c r="L159" s="6"/>
      <c r="M159" s="76">
        <f t="shared" si="45"/>
        <v>0</v>
      </c>
    </row>
    <row r="160" spans="1:13" ht="15" customHeight="1">
      <c r="A160" s="77">
        <v>1.14</v>
      </c>
      <c r="B160" s="77"/>
      <c r="C160" s="78">
        <v>660</v>
      </c>
      <c r="D160" s="453" t="s">
        <v>459</v>
      </c>
      <c r="E160" s="454"/>
      <c r="F160" s="455"/>
      <c r="G160" s="79">
        <f>G164+G168</f>
        <v>5</v>
      </c>
      <c r="H160" s="80">
        <f aca="true" t="shared" si="48" ref="H160:M163">H164+H168</f>
        <v>40000</v>
      </c>
      <c r="I160" s="80">
        <f t="shared" si="48"/>
        <v>7000</v>
      </c>
      <c r="J160" s="80">
        <f t="shared" si="48"/>
        <v>0</v>
      </c>
      <c r="K160" s="80">
        <f t="shared" si="48"/>
        <v>0</v>
      </c>
      <c r="L160" s="80">
        <f t="shared" si="48"/>
        <v>301039</v>
      </c>
      <c r="M160" s="80">
        <f t="shared" si="48"/>
        <v>348039</v>
      </c>
    </row>
    <row r="161" spans="1:13" ht="15">
      <c r="A161" s="2"/>
      <c r="B161" s="2"/>
      <c r="C161" s="5"/>
      <c r="D161" s="1"/>
      <c r="E161" s="1"/>
      <c r="F161" s="74" t="s">
        <v>402</v>
      </c>
      <c r="G161" s="75">
        <f>G165+G169</f>
        <v>5</v>
      </c>
      <c r="H161" s="76">
        <f t="shared" si="48"/>
        <v>40000</v>
      </c>
      <c r="I161" s="76">
        <f t="shared" si="48"/>
        <v>7000</v>
      </c>
      <c r="J161" s="76">
        <f t="shared" si="48"/>
        <v>0</v>
      </c>
      <c r="K161" s="76">
        <f t="shared" si="48"/>
        <v>0</v>
      </c>
      <c r="L161" s="6">
        <f>L165</f>
        <v>281039</v>
      </c>
      <c r="M161" s="76">
        <f t="shared" si="48"/>
        <v>328039</v>
      </c>
    </row>
    <row r="162" spans="1:13" ht="15">
      <c r="A162" s="2"/>
      <c r="B162" s="2"/>
      <c r="C162" s="5"/>
      <c r="D162" s="1"/>
      <c r="E162" s="1"/>
      <c r="F162" s="74" t="s">
        <v>11</v>
      </c>
      <c r="G162" s="75"/>
      <c r="H162" s="76">
        <f t="shared" si="48"/>
        <v>0</v>
      </c>
      <c r="I162" s="76">
        <f t="shared" si="48"/>
        <v>0</v>
      </c>
      <c r="J162" s="76">
        <f t="shared" si="48"/>
        <v>0</v>
      </c>
      <c r="K162" s="76">
        <f t="shared" si="48"/>
        <v>0</v>
      </c>
      <c r="L162" s="6">
        <f t="shared" si="48"/>
        <v>20000</v>
      </c>
      <c r="M162" s="76">
        <f t="shared" si="48"/>
        <v>20000</v>
      </c>
    </row>
    <row r="163" spans="1:13" ht="15">
      <c r="A163" s="2"/>
      <c r="B163" s="2"/>
      <c r="C163" s="5"/>
      <c r="D163" s="1"/>
      <c r="E163" s="1"/>
      <c r="F163" s="74" t="s">
        <v>403</v>
      </c>
      <c r="G163" s="75"/>
      <c r="H163" s="76">
        <f t="shared" si="48"/>
        <v>0</v>
      </c>
      <c r="I163" s="76">
        <f t="shared" si="48"/>
        <v>0</v>
      </c>
      <c r="J163" s="76">
        <f t="shared" si="48"/>
        <v>0</v>
      </c>
      <c r="K163" s="76">
        <f t="shared" si="48"/>
        <v>0</v>
      </c>
      <c r="L163" s="6">
        <f t="shared" si="48"/>
        <v>0</v>
      </c>
      <c r="M163" s="76">
        <f t="shared" si="48"/>
        <v>0</v>
      </c>
    </row>
    <row r="164" spans="1:13" ht="15">
      <c r="A164" s="81" t="s">
        <v>460</v>
      </c>
      <c r="B164" s="81"/>
      <c r="C164" s="3">
        <v>66390</v>
      </c>
      <c r="D164" s="82"/>
      <c r="E164" s="456" t="s">
        <v>2</v>
      </c>
      <c r="F164" s="457"/>
      <c r="G164" s="83">
        <f aca="true" t="shared" si="49" ref="G164:L164">SUM(G165:G167)</f>
        <v>5</v>
      </c>
      <c r="H164" s="84">
        <f t="shared" si="49"/>
        <v>40000</v>
      </c>
      <c r="I164" s="84">
        <f t="shared" si="49"/>
        <v>7000</v>
      </c>
      <c r="J164" s="84">
        <f t="shared" si="49"/>
        <v>0</v>
      </c>
      <c r="K164" s="84">
        <f t="shared" si="49"/>
        <v>0</v>
      </c>
      <c r="L164" s="84">
        <f t="shared" si="49"/>
        <v>301039</v>
      </c>
      <c r="M164" s="84">
        <f aca="true" t="shared" si="50" ref="M164:M171">SUM(H164:L164)</f>
        <v>348039</v>
      </c>
    </row>
    <row r="165" spans="1:13" ht="15">
      <c r="A165" s="2"/>
      <c r="B165" s="2"/>
      <c r="C165" s="5"/>
      <c r="D165" s="1"/>
      <c r="E165" s="1"/>
      <c r="F165" s="74" t="s">
        <v>402</v>
      </c>
      <c r="G165" s="75">
        <v>5</v>
      </c>
      <c r="H165" s="76">
        <v>40000</v>
      </c>
      <c r="I165" s="76">
        <v>7000</v>
      </c>
      <c r="J165" s="76"/>
      <c r="K165" s="76"/>
      <c r="L165" s="6">
        <v>281039</v>
      </c>
      <c r="M165" s="76">
        <f t="shared" si="50"/>
        <v>328039</v>
      </c>
    </row>
    <row r="166" spans="1:13" ht="15">
      <c r="A166" s="2"/>
      <c r="B166" s="2"/>
      <c r="C166" s="5"/>
      <c r="D166" s="1"/>
      <c r="E166" s="1"/>
      <c r="F166" s="74" t="s">
        <v>11</v>
      </c>
      <c r="G166" s="75"/>
      <c r="H166" s="76"/>
      <c r="I166" s="76"/>
      <c r="J166" s="76"/>
      <c r="K166" s="76"/>
      <c r="L166" s="6">
        <v>20000</v>
      </c>
      <c r="M166" s="76">
        <f t="shared" si="50"/>
        <v>20000</v>
      </c>
    </row>
    <row r="167" spans="1:13" ht="15">
      <c r="A167" s="2"/>
      <c r="B167" s="2"/>
      <c r="C167" s="5"/>
      <c r="D167" s="1"/>
      <c r="E167" s="1"/>
      <c r="F167" s="74" t="s">
        <v>403</v>
      </c>
      <c r="G167" s="75"/>
      <c r="H167" s="76"/>
      <c r="I167" s="76"/>
      <c r="J167" s="76"/>
      <c r="K167" s="76"/>
      <c r="L167" s="6">
        <v>0</v>
      </c>
      <c r="M167" s="76">
        <f t="shared" si="50"/>
        <v>0</v>
      </c>
    </row>
    <row r="168" spans="1:13" ht="15">
      <c r="A168" s="81" t="s">
        <v>461</v>
      </c>
      <c r="B168" s="81"/>
      <c r="C168" s="3">
        <v>66590</v>
      </c>
      <c r="D168" s="82"/>
      <c r="E168" s="456" t="s">
        <v>462</v>
      </c>
      <c r="F168" s="457"/>
      <c r="G168" s="83">
        <f aca="true" t="shared" si="51" ref="G168:L168">SUM(G169:G171)</f>
        <v>0</v>
      </c>
      <c r="H168" s="84">
        <f t="shared" si="51"/>
        <v>0</v>
      </c>
      <c r="I168" s="84">
        <f t="shared" si="51"/>
        <v>0</v>
      </c>
      <c r="J168" s="84">
        <f t="shared" si="51"/>
        <v>0</v>
      </c>
      <c r="K168" s="84">
        <f t="shared" si="51"/>
        <v>0</v>
      </c>
      <c r="L168" s="84">
        <f t="shared" si="51"/>
        <v>0</v>
      </c>
      <c r="M168" s="84">
        <f t="shared" si="50"/>
        <v>0</v>
      </c>
    </row>
    <row r="169" spans="1:13" ht="15">
      <c r="A169" s="2"/>
      <c r="B169" s="2"/>
      <c r="C169" s="5"/>
      <c r="D169" s="1"/>
      <c r="E169" s="1"/>
      <c r="F169" s="74" t="s">
        <v>402</v>
      </c>
      <c r="G169" s="75">
        <v>0</v>
      </c>
      <c r="H169" s="76"/>
      <c r="I169" s="76"/>
      <c r="J169" s="76"/>
      <c r="K169" s="76"/>
      <c r="L169" s="6"/>
      <c r="M169" s="76">
        <f t="shared" si="50"/>
        <v>0</v>
      </c>
    </row>
    <row r="170" spans="1:13" ht="15">
      <c r="A170" s="2"/>
      <c r="B170" s="2"/>
      <c r="C170" s="5"/>
      <c r="D170" s="1"/>
      <c r="E170" s="1"/>
      <c r="F170" s="74" t="s">
        <v>11</v>
      </c>
      <c r="G170" s="75"/>
      <c r="H170" s="76"/>
      <c r="I170" s="76"/>
      <c r="J170" s="76"/>
      <c r="K170" s="76"/>
      <c r="L170" s="6"/>
      <c r="M170" s="76">
        <f t="shared" si="50"/>
        <v>0</v>
      </c>
    </row>
    <row r="171" spans="1:13" ht="15">
      <c r="A171" s="2"/>
      <c r="B171" s="2"/>
      <c r="C171" s="5"/>
      <c r="D171" s="1"/>
      <c r="E171" s="1"/>
      <c r="F171" s="74" t="s">
        <v>403</v>
      </c>
      <c r="G171" s="75"/>
      <c r="H171" s="76"/>
      <c r="I171" s="76"/>
      <c r="J171" s="76"/>
      <c r="K171" s="76"/>
      <c r="L171" s="6"/>
      <c r="M171" s="76">
        <f t="shared" si="50"/>
        <v>0</v>
      </c>
    </row>
    <row r="172" spans="1:13" ht="15" customHeight="1">
      <c r="A172" s="77">
        <v>1.15</v>
      </c>
      <c r="B172" s="77"/>
      <c r="C172" s="78">
        <v>730</v>
      </c>
      <c r="D172" s="453" t="s">
        <v>5</v>
      </c>
      <c r="E172" s="454"/>
      <c r="F172" s="455"/>
      <c r="G172" s="79">
        <f>G176+G180+G184+G188</f>
        <v>151</v>
      </c>
      <c r="H172" s="80">
        <f aca="true" t="shared" si="52" ref="H172:M175">H176+H180+H184+H188</f>
        <v>1044087</v>
      </c>
      <c r="I172" s="80">
        <f t="shared" si="52"/>
        <v>399428</v>
      </c>
      <c r="J172" s="80">
        <f t="shared" si="52"/>
        <v>37000</v>
      </c>
      <c r="K172" s="80">
        <f t="shared" si="52"/>
        <v>77000</v>
      </c>
      <c r="L172" s="80">
        <f t="shared" si="52"/>
        <v>155000</v>
      </c>
      <c r="M172" s="80">
        <f t="shared" si="52"/>
        <v>1712515</v>
      </c>
    </row>
    <row r="173" spans="1:13" ht="15">
      <c r="A173" s="2"/>
      <c r="B173" s="2"/>
      <c r="C173" s="5"/>
      <c r="D173" s="1"/>
      <c r="E173" s="1"/>
      <c r="F173" s="74" t="s">
        <v>402</v>
      </c>
      <c r="G173" s="75">
        <f>G177+G181+G185+G189</f>
        <v>151</v>
      </c>
      <c r="H173" s="76">
        <f t="shared" si="52"/>
        <v>1022200</v>
      </c>
      <c r="I173" s="76">
        <f t="shared" si="52"/>
        <v>369315</v>
      </c>
      <c r="J173" s="76">
        <f t="shared" si="52"/>
        <v>37000</v>
      </c>
      <c r="K173" s="76">
        <f t="shared" si="52"/>
        <v>0</v>
      </c>
      <c r="L173" s="6">
        <f>L177+L181+L185+L189</f>
        <v>115000</v>
      </c>
      <c r="M173" s="76">
        <f t="shared" si="52"/>
        <v>1543515</v>
      </c>
    </row>
    <row r="174" spans="1:13" ht="15">
      <c r="A174" s="2"/>
      <c r="B174" s="2"/>
      <c r="C174" s="5"/>
      <c r="D174" s="1"/>
      <c r="E174" s="1"/>
      <c r="F174" s="74" t="s">
        <v>11</v>
      </c>
      <c r="G174" s="75"/>
      <c r="H174" s="76">
        <f t="shared" si="52"/>
        <v>21887</v>
      </c>
      <c r="I174" s="76">
        <f t="shared" si="52"/>
        <v>30113</v>
      </c>
      <c r="J174" s="76">
        <f t="shared" si="52"/>
        <v>0</v>
      </c>
      <c r="K174" s="76"/>
      <c r="L174" s="6">
        <f t="shared" si="52"/>
        <v>40000</v>
      </c>
      <c r="M174" s="76">
        <f t="shared" si="52"/>
        <v>169000</v>
      </c>
    </row>
    <row r="175" spans="1:13" ht="15">
      <c r="A175" s="2"/>
      <c r="B175" s="2"/>
      <c r="C175" s="5"/>
      <c r="D175" s="1"/>
      <c r="E175" s="1"/>
      <c r="F175" s="74" t="s">
        <v>403</v>
      </c>
      <c r="G175" s="75"/>
      <c r="H175" s="76">
        <f t="shared" si="52"/>
        <v>0</v>
      </c>
      <c r="I175" s="6">
        <f t="shared" si="52"/>
        <v>0</v>
      </c>
      <c r="J175" s="76">
        <f t="shared" si="52"/>
        <v>0</v>
      </c>
      <c r="K175" s="76">
        <f t="shared" si="52"/>
        <v>0</v>
      </c>
      <c r="L175" s="6">
        <f t="shared" si="52"/>
        <v>0</v>
      </c>
      <c r="M175" s="76">
        <f t="shared" si="52"/>
        <v>0</v>
      </c>
    </row>
    <row r="176" spans="1:13" ht="15">
      <c r="A176" s="81" t="s">
        <v>463</v>
      </c>
      <c r="B176" s="81"/>
      <c r="C176" s="3">
        <v>73026</v>
      </c>
      <c r="D176" s="82"/>
      <c r="E176" s="450" t="s">
        <v>464</v>
      </c>
      <c r="F176" s="451"/>
      <c r="G176" s="83">
        <f aca="true" t="shared" si="53" ref="G176:L176">SUM(G177:G179)</f>
        <v>3</v>
      </c>
      <c r="H176" s="84">
        <f t="shared" si="53"/>
        <v>25200</v>
      </c>
      <c r="I176" s="84">
        <f t="shared" si="53"/>
        <v>15000</v>
      </c>
      <c r="J176" s="84">
        <f t="shared" si="53"/>
        <v>0</v>
      </c>
      <c r="K176" s="84">
        <f t="shared" si="53"/>
        <v>77000</v>
      </c>
      <c r="L176" s="84">
        <f t="shared" si="53"/>
        <v>0</v>
      </c>
      <c r="M176" s="88">
        <f aca="true" t="shared" si="54" ref="M176:M195">SUM(H176:L176)</f>
        <v>117200</v>
      </c>
    </row>
    <row r="177" spans="1:13" ht="15">
      <c r="A177" s="2"/>
      <c r="B177" s="2"/>
      <c r="C177" s="5"/>
      <c r="D177" s="1"/>
      <c r="E177" s="1"/>
      <c r="F177" s="74" t="s">
        <v>402</v>
      </c>
      <c r="G177" s="75">
        <v>3</v>
      </c>
      <c r="H177" s="76">
        <v>25200</v>
      </c>
      <c r="I177" s="76">
        <v>15000</v>
      </c>
      <c r="J177" s="76"/>
      <c r="K177" s="76"/>
      <c r="L177" s="6">
        <v>0</v>
      </c>
      <c r="M177" s="76">
        <f t="shared" si="54"/>
        <v>40200</v>
      </c>
    </row>
    <row r="178" spans="1:13" ht="15">
      <c r="A178" s="2"/>
      <c r="B178" s="2"/>
      <c r="C178" s="5"/>
      <c r="D178" s="1"/>
      <c r="E178" s="1"/>
      <c r="F178" s="74" t="s">
        <v>11</v>
      </c>
      <c r="G178" s="75"/>
      <c r="H178" s="76"/>
      <c r="I178" s="76"/>
      <c r="J178" s="76"/>
      <c r="K178" s="6">
        <v>77000</v>
      </c>
      <c r="L178" s="6">
        <v>0</v>
      </c>
      <c r="M178" s="76">
        <f t="shared" si="54"/>
        <v>77000</v>
      </c>
    </row>
    <row r="179" spans="1:13" ht="15">
      <c r="A179" s="2"/>
      <c r="B179" s="2"/>
      <c r="C179" s="5"/>
      <c r="D179" s="1"/>
      <c r="E179" s="1"/>
      <c r="F179" s="74" t="s">
        <v>403</v>
      </c>
      <c r="G179" s="75"/>
      <c r="H179" s="76"/>
      <c r="I179" s="76"/>
      <c r="J179" s="76"/>
      <c r="K179" s="76"/>
      <c r="L179" s="6">
        <v>0</v>
      </c>
      <c r="M179" s="76">
        <f t="shared" si="54"/>
        <v>0</v>
      </c>
    </row>
    <row r="180" spans="1:13" ht="15">
      <c r="A180" s="81" t="s">
        <v>465</v>
      </c>
      <c r="B180" s="81"/>
      <c r="C180" s="3">
        <v>74000</v>
      </c>
      <c r="D180" s="82"/>
      <c r="E180" s="450" t="s">
        <v>1</v>
      </c>
      <c r="F180" s="451"/>
      <c r="G180" s="83">
        <f aca="true" t="shared" si="55" ref="G180:L180">SUM(G181:G183)</f>
        <v>124</v>
      </c>
      <c r="H180" s="84">
        <f t="shared" si="55"/>
        <v>871887</v>
      </c>
      <c r="I180" s="84">
        <f t="shared" si="55"/>
        <v>279428</v>
      </c>
      <c r="J180" s="84">
        <f t="shared" si="55"/>
        <v>25000</v>
      </c>
      <c r="K180" s="84">
        <f t="shared" si="55"/>
        <v>0</v>
      </c>
      <c r="L180" s="84">
        <f t="shared" si="55"/>
        <v>155000</v>
      </c>
      <c r="M180" s="84">
        <f t="shared" si="54"/>
        <v>1331315</v>
      </c>
    </row>
    <row r="181" spans="1:13" ht="15">
      <c r="A181" s="2"/>
      <c r="B181" s="2"/>
      <c r="C181" s="5"/>
      <c r="D181" s="1"/>
      <c r="E181" s="1"/>
      <c r="F181" s="74" t="s">
        <v>402</v>
      </c>
      <c r="G181" s="75">
        <v>124</v>
      </c>
      <c r="H181" s="76">
        <v>850000</v>
      </c>
      <c r="I181" s="6">
        <v>249315</v>
      </c>
      <c r="J181" s="76">
        <v>25000</v>
      </c>
      <c r="K181" s="76"/>
      <c r="L181" s="6">
        <v>115000</v>
      </c>
      <c r="M181" s="76">
        <f t="shared" si="54"/>
        <v>1239315</v>
      </c>
    </row>
    <row r="182" spans="1:13" ht="15">
      <c r="A182" s="2"/>
      <c r="B182" s="2"/>
      <c r="C182" s="5"/>
      <c r="D182" s="1"/>
      <c r="E182" s="1"/>
      <c r="F182" s="74" t="s">
        <v>11</v>
      </c>
      <c r="G182" s="75"/>
      <c r="H182" s="76">
        <v>21887</v>
      </c>
      <c r="I182" s="6">
        <v>30113</v>
      </c>
      <c r="J182" s="76"/>
      <c r="K182" s="76"/>
      <c r="L182" s="6">
        <v>40000</v>
      </c>
      <c r="M182" s="76">
        <f t="shared" si="54"/>
        <v>92000</v>
      </c>
    </row>
    <row r="183" spans="1:13" ht="15">
      <c r="A183" s="2"/>
      <c r="B183" s="2"/>
      <c r="C183" s="5"/>
      <c r="D183" s="1"/>
      <c r="E183" s="1"/>
      <c r="F183" s="74" t="s">
        <v>403</v>
      </c>
      <c r="G183" s="75"/>
      <c r="H183" s="76"/>
      <c r="I183" s="76"/>
      <c r="J183" s="76"/>
      <c r="K183" s="76"/>
      <c r="L183" s="6">
        <v>0</v>
      </c>
      <c r="M183" s="76">
        <f t="shared" si="54"/>
        <v>0</v>
      </c>
    </row>
    <row r="184" spans="1:13" ht="15">
      <c r="A184" s="81" t="s">
        <v>466</v>
      </c>
      <c r="B184" s="81"/>
      <c r="C184" s="3">
        <v>75581</v>
      </c>
      <c r="D184" s="82"/>
      <c r="E184" s="450" t="s">
        <v>467</v>
      </c>
      <c r="F184" s="451"/>
      <c r="G184" s="83">
        <f aca="true" t="shared" si="56" ref="G184:L184">SUM(G185:G187)</f>
        <v>12</v>
      </c>
      <c r="H184" s="84">
        <f t="shared" si="56"/>
        <v>72000</v>
      </c>
      <c r="I184" s="84">
        <f t="shared" si="56"/>
        <v>10000</v>
      </c>
      <c r="J184" s="84">
        <f t="shared" si="56"/>
        <v>2000</v>
      </c>
      <c r="K184" s="84">
        <f t="shared" si="56"/>
        <v>0</v>
      </c>
      <c r="L184" s="84">
        <f t="shared" si="56"/>
        <v>0</v>
      </c>
      <c r="M184" s="84">
        <f t="shared" si="54"/>
        <v>84000</v>
      </c>
    </row>
    <row r="185" spans="1:13" ht="15">
      <c r="A185" s="2"/>
      <c r="B185" s="2"/>
      <c r="C185" s="5"/>
      <c r="D185" s="1"/>
      <c r="E185" s="1"/>
      <c r="F185" s="74" t="s">
        <v>402</v>
      </c>
      <c r="G185" s="75">
        <v>12</v>
      </c>
      <c r="H185" s="76">
        <v>72000</v>
      </c>
      <c r="I185" s="76">
        <v>10000</v>
      </c>
      <c r="J185" s="76">
        <v>2000</v>
      </c>
      <c r="K185" s="76"/>
      <c r="L185" s="6"/>
      <c r="M185" s="76">
        <f t="shared" si="54"/>
        <v>84000</v>
      </c>
    </row>
    <row r="186" spans="1:13" ht="15">
      <c r="A186" s="2"/>
      <c r="B186" s="2"/>
      <c r="C186" s="5"/>
      <c r="D186" s="1"/>
      <c r="E186" s="1"/>
      <c r="F186" s="74" t="s">
        <v>11</v>
      </c>
      <c r="G186" s="75"/>
      <c r="H186" s="76"/>
      <c r="I186" s="76"/>
      <c r="J186" s="76"/>
      <c r="K186" s="76"/>
      <c r="L186" s="6"/>
      <c r="M186" s="76">
        <f t="shared" si="54"/>
        <v>0</v>
      </c>
    </row>
    <row r="187" spans="1:13" ht="15">
      <c r="A187" s="2"/>
      <c r="B187" s="2"/>
      <c r="C187" s="5"/>
      <c r="D187" s="1"/>
      <c r="E187" s="1"/>
      <c r="F187" s="74" t="s">
        <v>403</v>
      </c>
      <c r="G187" s="75"/>
      <c r="H187" s="76"/>
      <c r="I187" s="76"/>
      <c r="J187" s="76"/>
      <c r="K187" s="76"/>
      <c r="L187" s="6"/>
      <c r="M187" s="76">
        <f t="shared" si="54"/>
        <v>0</v>
      </c>
    </row>
    <row r="188" spans="1:13" ht="15">
      <c r="A188" s="81" t="s">
        <v>468</v>
      </c>
      <c r="B188" s="81"/>
      <c r="C188" s="3">
        <v>75580</v>
      </c>
      <c r="D188" s="82"/>
      <c r="E188" s="450" t="s">
        <v>469</v>
      </c>
      <c r="F188" s="451"/>
      <c r="G188" s="83">
        <f aca="true" t="shared" si="57" ref="G188:L188">SUM(G189:G191)</f>
        <v>12</v>
      </c>
      <c r="H188" s="84">
        <f t="shared" si="57"/>
        <v>75000</v>
      </c>
      <c r="I188" s="84">
        <f t="shared" si="57"/>
        <v>95000</v>
      </c>
      <c r="J188" s="84">
        <f t="shared" si="57"/>
        <v>10000</v>
      </c>
      <c r="K188" s="84">
        <f t="shared" si="57"/>
        <v>0</v>
      </c>
      <c r="L188" s="84">
        <f t="shared" si="57"/>
        <v>0</v>
      </c>
      <c r="M188" s="84">
        <f t="shared" si="54"/>
        <v>180000</v>
      </c>
    </row>
    <row r="189" spans="1:13" ht="15">
      <c r="A189" s="2"/>
      <c r="B189" s="2"/>
      <c r="C189" s="5"/>
      <c r="D189" s="1"/>
      <c r="E189" s="1"/>
      <c r="F189" s="74" t="s">
        <v>402</v>
      </c>
      <c r="G189" s="75">
        <v>12</v>
      </c>
      <c r="H189" s="76">
        <v>75000</v>
      </c>
      <c r="I189" s="6">
        <v>95000</v>
      </c>
      <c r="J189" s="76">
        <v>10000</v>
      </c>
      <c r="K189" s="76"/>
      <c r="L189" s="6">
        <v>0</v>
      </c>
      <c r="M189" s="76">
        <f t="shared" si="54"/>
        <v>180000</v>
      </c>
    </row>
    <row r="190" spans="1:13" ht="15">
      <c r="A190" s="2"/>
      <c r="B190" s="2"/>
      <c r="C190" s="5"/>
      <c r="D190" s="1"/>
      <c r="E190" s="1"/>
      <c r="F190" s="74" t="s">
        <v>11</v>
      </c>
      <c r="G190" s="75"/>
      <c r="H190" s="76"/>
      <c r="I190" s="76"/>
      <c r="J190" s="76"/>
      <c r="K190" s="76"/>
      <c r="L190" s="6">
        <v>0</v>
      </c>
      <c r="M190" s="76">
        <f t="shared" si="54"/>
        <v>0</v>
      </c>
    </row>
    <row r="191" spans="1:13" ht="15">
      <c r="A191" s="2"/>
      <c r="B191" s="2"/>
      <c r="C191" s="5"/>
      <c r="D191" s="1"/>
      <c r="E191" s="1"/>
      <c r="F191" s="74" t="s">
        <v>403</v>
      </c>
      <c r="G191" s="75"/>
      <c r="H191" s="76"/>
      <c r="I191" s="76"/>
      <c r="J191" s="76"/>
      <c r="K191" s="76"/>
      <c r="L191" s="6">
        <v>0</v>
      </c>
      <c r="M191" s="76">
        <f t="shared" si="54"/>
        <v>0</v>
      </c>
    </row>
    <row r="192" spans="1:13" ht="15">
      <c r="A192" s="77">
        <v>1.16</v>
      </c>
      <c r="B192" s="77"/>
      <c r="C192" s="78">
        <v>760</v>
      </c>
      <c r="D192" s="458" t="s">
        <v>470</v>
      </c>
      <c r="E192" s="459"/>
      <c r="F192" s="460"/>
      <c r="G192" s="79">
        <f aca="true" t="shared" si="58" ref="G192:L192">SUM(G193:G195)</f>
        <v>0</v>
      </c>
      <c r="H192" s="80">
        <f t="shared" si="58"/>
        <v>0</v>
      </c>
      <c r="I192" s="80">
        <f t="shared" si="58"/>
        <v>0</v>
      </c>
      <c r="J192" s="80">
        <f t="shared" si="58"/>
        <v>0</v>
      </c>
      <c r="K192" s="80">
        <f t="shared" si="58"/>
        <v>0</v>
      </c>
      <c r="L192" s="80">
        <f t="shared" si="58"/>
        <v>0</v>
      </c>
      <c r="M192" s="80">
        <f t="shared" si="54"/>
        <v>0</v>
      </c>
    </row>
    <row r="193" spans="1:13" ht="15">
      <c r="A193" s="2"/>
      <c r="B193" s="2"/>
      <c r="C193" s="5"/>
      <c r="D193" s="1"/>
      <c r="E193" s="1"/>
      <c r="F193" s="74" t="s">
        <v>402</v>
      </c>
      <c r="G193" s="75"/>
      <c r="H193" s="76"/>
      <c r="I193" s="76"/>
      <c r="J193" s="76"/>
      <c r="K193" s="76"/>
      <c r="L193" s="6">
        <v>0</v>
      </c>
      <c r="M193" s="76">
        <f t="shared" si="54"/>
        <v>0</v>
      </c>
    </row>
    <row r="194" spans="1:13" ht="15">
      <c r="A194" s="2"/>
      <c r="B194" s="2"/>
      <c r="C194" s="5"/>
      <c r="D194" s="1"/>
      <c r="E194" s="1"/>
      <c r="F194" s="74" t="s">
        <v>11</v>
      </c>
      <c r="G194" s="75"/>
      <c r="H194" s="76"/>
      <c r="I194" s="76"/>
      <c r="J194" s="76"/>
      <c r="K194" s="76"/>
      <c r="L194" s="6">
        <v>0</v>
      </c>
      <c r="M194" s="76">
        <f t="shared" si="54"/>
        <v>0</v>
      </c>
    </row>
    <row r="195" spans="1:13" ht="15">
      <c r="A195" s="2"/>
      <c r="B195" s="2"/>
      <c r="C195" s="5"/>
      <c r="D195" s="1"/>
      <c r="E195" s="1"/>
      <c r="F195" s="74" t="s">
        <v>403</v>
      </c>
      <c r="G195" s="75"/>
      <c r="H195" s="76"/>
      <c r="I195" s="76"/>
      <c r="J195" s="76"/>
      <c r="K195" s="76"/>
      <c r="L195" s="6">
        <v>0</v>
      </c>
      <c r="M195" s="76">
        <f t="shared" si="54"/>
        <v>0</v>
      </c>
    </row>
    <row r="196" spans="1:13" ht="15" customHeight="1">
      <c r="A196" s="77">
        <v>1.17</v>
      </c>
      <c r="B196" s="77"/>
      <c r="C196" s="78">
        <v>850</v>
      </c>
      <c r="D196" s="453" t="s">
        <v>19</v>
      </c>
      <c r="E196" s="454"/>
      <c r="F196" s="455"/>
      <c r="G196" s="79">
        <f>G200+G204+G208</f>
        <v>9</v>
      </c>
      <c r="H196" s="80">
        <f aca="true" t="shared" si="59" ref="H196:M199">H200+H204+H208</f>
        <v>54000</v>
      </c>
      <c r="I196" s="80">
        <f t="shared" si="59"/>
        <v>117500</v>
      </c>
      <c r="J196" s="80">
        <f t="shared" si="59"/>
        <v>0</v>
      </c>
      <c r="K196" s="80">
        <f t="shared" si="59"/>
        <v>55000</v>
      </c>
      <c r="L196" s="80">
        <f t="shared" si="59"/>
        <v>191000</v>
      </c>
      <c r="M196" s="80">
        <f t="shared" si="59"/>
        <v>417500</v>
      </c>
    </row>
    <row r="197" spans="1:13" ht="15">
      <c r="A197" s="2"/>
      <c r="B197" s="2"/>
      <c r="C197" s="5"/>
      <c r="D197" s="1"/>
      <c r="E197" s="1"/>
      <c r="F197" s="74" t="s">
        <v>402</v>
      </c>
      <c r="G197" s="75">
        <f>G201+G205+G209</f>
        <v>9</v>
      </c>
      <c r="H197" s="76">
        <f t="shared" si="59"/>
        <v>54000</v>
      </c>
      <c r="I197" s="76">
        <f t="shared" si="59"/>
        <v>117500</v>
      </c>
      <c r="J197" s="76">
        <f t="shared" si="59"/>
        <v>0</v>
      </c>
      <c r="K197" s="76">
        <f t="shared" si="59"/>
        <v>0</v>
      </c>
      <c r="L197" s="6">
        <f>L201+L205+L209</f>
        <v>111000</v>
      </c>
      <c r="M197" s="76">
        <f t="shared" si="59"/>
        <v>282500</v>
      </c>
    </row>
    <row r="198" spans="1:13" ht="15">
      <c r="A198" s="2"/>
      <c r="B198" s="2"/>
      <c r="C198" s="5"/>
      <c r="D198" s="1"/>
      <c r="E198" s="1"/>
      <c r="F198" s="74" t="s">
        <v>11</v>
      </c>
      <c r="G198" s="75"/>
      <c r="H198" s="76">
        <f t="shared" si="59"/>
        <v>0</v>
      </c>
      <c r="I198" s="76">
        <f t="shared" si="59"/>
        <v>0</v>
      </c>
      <c r="J198" s="76">
        <f t="shared" si="59"/>
        <v>0</v>
      </c>
      <c r="K198" s="76">
        <f t="shared" si="59"/>
        <v>55000</v>
      </c>
      <c r="L198" s="6">
        <f t="shared" si="59"/>
        <v>80000</v>
      </c>
      <c r="M198" s="76">
        <f t="shared" si="59"/>
        <v>135000</v>
      </c>
    </row>
    <row r="199" spans="1:13" ht="15">
      <c r="A199" s="2"/>
      <c r="B199" s="2"/>
      <c r="C199" s="5"/>
      <c r="D199" s="1"/>
      <c r="E199" s="1"/>
      <c r="F199" s="74" t="s">
        <v>403</v>
      </c>
      <c r="G199" s="75"/>
      <c r="H199" s="76">
        <f t="shared" si="59"/>
        <v>0</v>
      </c>
      <c r="I199" s="76">
        <f t="shared" si="59"/>
        <v>0</v>
      </c>
      <c r="J199" s="76">
        <f t="shared" si="59"/>
        <v>0</v>
      </c>
      <c r="K199" s="76">
        <f t="shared" si="59"/>
        <v>0</v>
      </c>
      <c r="L199" s="6">
        <f t="shared" si="59"/>
        <v>0</v>
      </c>
      <c r="M199" s="76">
        <f t="shared" si="59"/>
        <v>0</v>
      </c>
    </row>
    <row r="200" spans="1:13" ht="15">
      <c r="A200" s="81" t="s">
        <v>471</v>
      </c>
      <c r="B200" s="81"/>
      <c r="C200" s="3">
        <v>85017</v>
      </c>
      <c r="D200" s="82"/>
      <c r="E200" s="456" t="s">
        <v>20</v>
      </c>
      <c r="F200" s="457"/>
      <c r="G200" s="83">
        <f aca="true" t="shared" si="60" ref="G200:L200">SUM(G201:G203)</f>
        <v>9</v>
      </c>
      <c r="H200" s="84">
        <f t="shared" si="60"/>
        <v>54000</v>
      </c>
      <c r="I200" s="84">
        <f t="shared" si="60"/>
        <v>117500</v>
      </c>
      <c r="J200" s="84">
        <f t="shared" si="60"/>
        <v>0</v>
      </c>
      <c r="K200" s="84">
        <f t="shared" si="60"/>
        <v>55000</v>
      </c>
      <c r="L200" s="84">
        <f t="shared" si="60"/>
        <v>0</v>
      </c>
      <c r="M200" s="84">
        <f aca="true" t="shared" si="61" ref="M200:M211">SUM(H200:L200)</f>
        <v>226500</v>
      </c>
    </row>
    <row r="201" spans="1:13" ht="15">
      <c r="A201" s="2"/>
      <c r="B201" s="2"/>
      <c r="C201" s="5"/>
      <c r="D201" s="1"/>
      <c r="E201" s="1"/>
      <c r="F201" s="74" t="s">
        <v>402</v>
      </c>
      <c r="G201" s="75">
        <v>9</v>
      </c>
      <c r="H201" s="76">
        <v>54000</v>
      </c>
      <c r="I201" s="6">
        <v>117500</v>
      </c>
      <c r="J201" s="6"/>
      <c r="K201" s="6"/>
      <c r="L201" s="6">
        <v>0</v>
      </c>
      <c r="M201" s="76">
        <f t="shared" si="61"/>
        <v>171500</v>
      </c>
    </row>
    <row r="202" spans="1:13" ht="15">
      <c r="A202" s="2"/>
      <c r="B202" s="2"/>
      <c r="C202" s="5"/>
      <c r="D202" s="1"/>
      <c r="E202" s="1"/>
      <c r="F202" s="74" t="s">
        <v>11</v>
      </c>
      <c r="G202" s="75"/>
      <c r="H202" s="76"/>
      <c r="I202" s="6"/>
      <c r="J202" s="6"/>
      <c r="K202" s="6">
        <v>55000</v>
      </c>
      <c r="L202" s="6">
        <v>0</v>
      </c>
      <c r="M202" s="76">
        <f t="shared" si="61"/>
        <v>55000</v>
      </c>
    </row>
    <row r="203" spans="1:13" ht="15">
      <c r="A203" s="2"/>
      <c r="B203" s="2"/>
      <c r="C203" s="5"/>
      <c r="D203" s="1"/>
      <c r="E203" s="1"/>
      <c r="F203" s="74" t="s">
        <v>403</v>
      </c>
      <c r="G203" s="75"/>
      <c r="H203" s="76"/>
      <c r="I203" s="6"/>
      <c r="J203" s="6"/>
      <c r="K203" s="6"/>
      <c r="L203" s="6">
        <v>0</v>
      </c>
      <c r="M203" s="76">
        <f t="shared" si="61"/>
        <v>0</v>
      </c>
    </row>
    <row r="204" spans="1:13" ht="15">
      <c r="A204" s="81" t="s">
        <v>472</v>
      </c>
      <c r="B204" s="81"/>
      <c r="C204" s="3">
        <v>85057</v>
      </c>
      <c r="D204" s="82"/>
      <c r="E204" s="456" t="s">
        <v>7</v>
      </c>
      <c r="F204" s="457"/>
      <c r="G204" s="83">
        <f aca="true" t="shared" si="62" ref="G204:L204">SUM(G205:G207)</f>
        <v>0</v>
      </c>
      <c r="H204" s="84">
        <f t="shared" si="62"/>
        <v>0</v>
      </c>
      <c r="I204" s="84">
        <f t="shared" si="62"/>
        <v>0</v>
      </c>
      <c r="J204" s="84">
        <f t="shared" si="62"/>
        <v>0</v>
      </c>
      <c r="K204" s="84">
        <f t="shared" si="62"/>
        <v>0</v>
      </c>
      <c r="L204" s="84">
        <f t="shared" si="62"/>
        <v>48000</v>
      </c>
      <c r="M204" s="84">
        <f t="shared" si="61"/>
        <v>48000</v>
      </c>
    </row>
    <row r="205" spans="1:13" ht="15">
      <c r="A205" s="2"/>
      <c r="B205" s="2"/>
      <c r="C205" s="5"/>
      <c r="D205" s="1"/>
      <c r="E205" s="1"/>
      <c r="F205" s="74" t="s">
        <v>402</v>
      </c>
      <c r="G205" s="75"/>
      <c r="H205" s="76"/>
      <c r="I205" s="76"/>
      <c r="J205" s="76"/>
      <c r="K205" s="76"/>
      <c r="L205" s="6">
        <v>13000</v>
      </c>
      <c r="M205" s="76">
        <f t="shared" si="61"/>
        <v>13000</v>
      </c>
    </row>
    <row r="206" spans="1:13" ht="15">
      <c r="A206" s="2"/>
      <c r="B206" s="2"/>
      <c r="C206" s="5"/>
      <c r="D206" s="1"/>
      <c r="E206" s="1"/>
      <c r="F206" s="74" t="s">
        <v>11</v>
      </c>
      <c r="G206" s="75"/>
      <c r="H206" s="76"/>
      <c r="I206" s="76"/>
      <c r="J206" s="76"/>
      <c r="K206" s="76"/>
      <c r="L206" s="6">
        <v>35000</v>
      </c>
      <c r="M206" s="76">
        <f t="shared" si="61"/>
        <v>35000</v>
      </c>
    </row>
    <row r="207" spans="1:13" ht="15">
      <c r="A207" s="2"/>
      <c r="B207" s="2"/>
      <c r="C207" s="5"/>
      <c r="D207" s="1"/>
      <c r="E207" s="1"/>
      <c r="F207" s="74" t="s">
        <v>403</v>
      </c>
      <c r="G207" s="75"/>
      <c r="H207" s="76"/>
      <c r="I207" s="76"/>
      <c r="J207" s="76"/>
      <c r="K207" s="76"/>
      <c r="L207" s="6"/>
      <c r="M207" s="76">
        <f t="shared" si="61"/>
        <v>0</v>
      </c>
    </row>
    <row r="208" spans="1:13" ht="15">
      <c r="A208" s="81" t="s">
        <v>473</v>
      </c>
      <c r="B208" s="81"/>
      <c r="C208" s="3">
        <v>85097</v>
      </c>
      <c r="D208" s="82"/>
      <c r="E208" s="456" t="s">
        <v>8</v>
      </c>
      <c r="F208" s="457"/>
      <c r="G208" s="83">
        <f aca="true" t="shared" si="63" ref="G208:L208">SUM(G209:G211)</f>
        <v>0</v>
      </c>
      <c r="H208" s="84">
        <f t="shared" si="63"/>
        <v>0</v>
      </c>
      <c r="I208" s="84">
        <f t="shared" si="63"/>
        <v>0</v>
      </c>
      <c r="J208" s="84">
        <f t="shared" si="63"/>
        <v>0</v>
      </c>
      <c r="K208" s="84">
        <f t="shared" si="63"/>
        <v>0</v>
      </c>
      <c r="L208" s="84">
        <f t="shared" si="63"/>
        <v>143000</v>
      </c>
      <c r="M208" s="84">
        <f t="shared" si="61"/>
        <v>143000</v>
      </c>
    </row>
    <row r="209" spans="1:13" ht="15">
      <c r="A209" s="2"/>
      <c r="B209" s="2"/>
      <c r="C209" s="5"/>
      <c r="D209" s="1"/>
      <c r="E209" s="1"/>
      <c r="F209" s="74" t="s">
        <v>402</v>
      </c>
      <c r="G209" s="75"/>
      <c r="H209" s="76"/>
      <c r="I209" s="76"/>
      <c r="J209" s="76"/>
      <c r="K209" s="76"/>
      <c r="L209" s="6">
        <v>98000</v>
      </c>
      <c r="M209" s="76">
        <f t="shared" si="61"/>
        <v>98000</v>
      </c>
    </row>
    <row r="210" spans="1:13" ht="15">
      <c r="A210" s="2"/>
      <c r="B210" s="2"/>
      <c r="C210" s="5"/>
      <c r="D210" s="1"/>
      <c r="E210" s="1"/>
      <c r="F210" s="74" t="s">
        <v>11</v>
      </c>
      <c r="G210" s="75"/>
      <c r="H210" s="76"/>
      <c r="I210" s="76"/>
      <c r="J210" s="76"/>
      <c r="K210" s="76"/>
      <c r="L210" s="6">
        <v>45000</v>
      </c>
      <c r="M210" s="76">
        <f t="shared" si="61"/>
        <v>45000</v>
      </c>
    </row>
    <row r="211" spans="1:13" ht="15">
      <c r="A211" s="2"/>
      <c r="B211" s="2"/>
      <c r="C211" s="5"/>
      <c r="D211" s="1"/>
      <c r="E211" s="1"/>
      <c r="F211" s="74" t="s">
        <v>403</v>
      </c>
      <c r="G211" s="75"/>
      <c r="H211" s="76"/>
      <c r="I211" s="76"/>
      <c r="J211" s="76"/>
      <c r="K211" s="76"/>
      <c r="L211" s="6"/>
      <c r="M211" s="76">
        <f t="shared" si="61"/>
        <v>0</v>
      </c>
    </row>
    <row r="212" spans="1:13" ht="15" customHeight="1">
      <c r="A212" s="77">
        <v>1.18</v>
      </c>
      <c r="B212" s="77"/>
      <c r="C212" s="78">
        <v>920</v>
      </c>
      <c r="D212" s="453" t="s">
        <v>6</v>
      </c>
      <c r="E212" s="454"/>
      <c r="F212" s="455"/>
      <c r="G212" s="79">
        <f>G216+G220+G224+G228+G232</f>
        <v>651</v>
      </c>
      <c r="H212" s="80">
        <f aca="true" t="shared" si="64" ref="H212:M215">H216+H220+H224+H228</f>
        <v>3881663</v>
      </c>
      <c r="I212" s="80">
        <f t="shared" si="64"/>
        <v>335220</v>
      </c>
      <c r="J212" s="80">
        <f t="shared" si="64"/>
        <v>33000</v>
      </c>
      <c r="K212" s="80">
        <f t="shared" si="64"/>
        <v>43750</v>
      </c>
      <c r="L212" s="80">
        <f t="shared" si="64"/>
        <v>229000</v>
      </c>
      <c r="M212" s="80">
        <f t="shared" si="64"/>
        <v>4522633</v>
      </c>
    </row>
    <row r="213" spans="1:13" ht="15">
      <c r="A213" s="2"/>
      <c r="B213" s="2"/>
      <c r="C213" s="5"/>
      <c r="D213" s="1"/>
      <c r="E213" s="1"/>
      <c r="F213" s="74" t="s">
        <v>402</v>
      </c>
      <c r="G213" s="75">
        <f>G217+G221+G225+G229</f>
        <v>651</v>
      </c>
      <c r="H213" s="76">
        <f t="shared" si="64"/>
        <v>3869663</v>
      </c>
      <c r="I213" s="76">
        <f t="shared" si="64"/>
        <v>246000</v>
      </c>
      <c r="J213" s="76">
        <f t="shared" si="64"/>
        <v>33000</v>
      </c>
      <c r="K213" s="76">
        <f t="shared" si="64"/>
        <v>0</v>
      </c>
      <c r="L213" s="6">
        <f t="shared" si="64"/>
        <v>149000</v>
      </c>
      <c r="M213" s="76">
        <f t="shared" si="64"/>
        <v>4297663</v>
      </c>
    </row>
    <row r="214" spans="1:13" ht="15">
      <c r="A214" s="2"/>
      <c r="B214" s="2"/>
      <c r="C214" s="5"/>
      <c r="D214" s="1"/>
      <c r="E214" s="1"/>
      <c r="F214" s="74" t="s">
        <v>11</v>
      </c>
      <c r="G214" s="75"/>
      <c r="H214" s="76">
        <f t="shared" si="64"/>
        <v>12000</v>
      </c>
      <c r="I214" s="76">
        <f t="shared" si="64"/>
        <v>89220</v>
      </c>
      <c r="J214" s="76">
        <f t="shared" si="64"/>
        <v>0</v>
      </c>
      <c r="K214" s="76">
        <f t="shared" si="64"/>
        <v>43750</v>
      </c>
      <c r="L214" s="6">
        <f t="shared" si="64"/>
        <v>80000</v>
      </c>
      <c r="M214" s="76">
        <f t="shared" si="64"/>
        <v>224970</v>
      </c>
    </row>
    <row r="215" spans="1:13" ht="15">
      <c r="A215" s="2"/>
      <c r="B215" s="2"/>
      <c r="C215" s="5"/>
      <c r="D215" s="1"/>
      <c r="E215" s="1"/>
      <c r="F215" s="74" t="s">
        <v>403</v>
      </c>
      <c r="G215" s="75"/>
      <c r="H215" s="76">
        <f t="shared" si="64"/>
        <v>0</v>
      </c>
      <c r="I215" s="76">
        <f t="shared" si="64"/>
        <v>0</v>
      </c>
      <c r="J215" s="76">
        <f t="shared" si="64"/>
        <v>0</v>
      </c>
      <c r="K215" s="76">
        <f t="shared" si="64"/>
        <v>0</v>
      </c>
      <c r="L215" s="76">
        <f t="shared" si="64"/>
        <v>0</v>
      </c>
      <c r="M215" s="76">
        <f t="shared" si="64"/>
        <v>0</v>
      </c>
    </row>
    <row r="216" spans="1:13" ht="15">
      <c r="A216" s="81" t="s">
        <v>474</v>
      </c>
      <c r="B216" s="81"/>
      <c r="C216" s="3">
        <v>92085</v>
      </c>
      <c r="D216" s="82"/>
      <c r="E216" s="450" t="s">
        <v>464</v>
      </c>
      <c r="F216" s="451"/>
      <c r="G216" s="83">
        <f aca="true" t="shared" si="65" ref="G216:L216">SUM(G217:G219)</f>
        <v>8</v>
      </c>
      <c r="H216" s="84">
        <f t="shared" si="65"/>
        <v>54010</v>
      </c>
      <c r="I216" s="84">
        <f t="shared" si="65"/>
        <v>45000</v>
      </c>
      <c r="J216" s="84">
        <f t="shared" si="65"/>
        <v>0</v>
      </c>
      <c r="K216" s="84">
        <f t="shared" si="65"/>
        <v>43750</v>
      </c>
      <c r="L216" s="84">
        <f t="shared" si="65"/>
        <v>0</v>
      </c>
      <c r="M216" s="84">
        <f aca="true" t="shared" si="66" ref="M216:M228">SUM(H216:L216)</f>
        <v>142760</v>
      </c>
    </row>
    <row r="217" spans="1:13" ht="15">
      <c r="A217" s="2"/>
      <c r="B217" s="2"/>
      <c r="C217" s="5"/>
      <c r="D217" s="1"/>
      <c r="E217" s="1"/>
      <c r="F217" s="74" t="s">
        <v>402</v>
      </c>
      <c r="G217" s="75">
        <v>8</v>
      </c>
      <c r="H217" s="76">
        <v>54010</v>
      </c>
      <c r="I217" s="76">
        <v>30000</v>
      </c>
      <c r="J217" s="76"/>
      <c r="K217" s="76"/>
      <c r="L217" s="6"/>
      <c r="M217" s="76">
        <f t="shared" si="66"/>
        <v>84010</v>
      </c>
    </row>
    <row r="218" spans="1:13" ht="15">
      <c r="A218" s="2"/>
      <c r="B218" s="2"/>
      <c r="C218" s="5"/>
      <c r="D218" s="1"/>
      <c r="E218" s="1"/>
      <c r="F218" s="74" t="s">
        <v>11</v>
      </c>
      <c r="G218" s="75"/>
      <c r="H218" s="76"/>
      <c r="I218" s="76">
        <v>15000</v>
      </c>
      <c r="J218" s="76"/>
      <c r="K218" s="76">
        <v>43750</v>
      </c>
      <c r="L218" s="6"/>
      <c r="M218" s="76">
        <f t="shared" si="66"/>
        <v>58750</v>
      </c>
    </row>
    <row r="219" spans="1:13" ht="15">
      <c r="A219" s="2"/>
      <c r="B219" s="2"/>
      <c r="C219" s="5"/>
      <c r="D219" s="1"/>
      <c r="E219" s="1"/>
      <c r="F219" s="74" t="s">
        <v>403</v>
      </c>
      <c r="G219" s="75"/>
      <c r="H219" s="76"/>
      <c r="I219" s="76"/>
      <c r="J219" s="76"/>
      <c r="K219" s="76"/>
      <c r="L219" s="6">
        <v>0</v>
      </c>
      <c r="M219" s="76">
        <f t="shared" si="66"/>
        <v>0</v>
      </c>
    </row>
    <row r="220" spans="1:13" ht="15">
      <c r="A220" s="81" t="s">
        <v>475</v>
      </c>
      <c r="B220" s="81"/>
      <c r="C220" s="3">
        <v>92530</v>
      </c>
      <c r="D220" s="82"/>
      <c r="E220" s="450" t="s">
        <v>476</v>
      </c>
      <c r="F220" s="451"/>
      <c r="G220" s="83">
        <f aca="true" t="shared" si="67" ref="G220:L220">SUM(G221:G223)</f>
        <v>43</v>
      </c>
      <c r="H220" s="84">
        <f t="shared" si="67"/>
        <v>200489</v>
      </c>
      <c r="I220" s="84">
        <f t="shared" si="67"/>
        <v>84000</v>
      </c>
      <c r="J220" s="84">
        <f t="shared" si="67"/>
        <v>8000</v>
      </c>
      <c r="K220" s="84">
        <f t="shared" si="67"/>
        <v>0</v>
      </c>
      <c r="L220" s="84">
        <f t="shared" si="67"/>
        <v>12000</v>
      </c>
      <c r="M220" s="84">
        <f t="shared" si="66"/>
        <v>304489</v>
      </c>
    </row>
    <row r="221" spans="1:13" ht="15">
      <c r="A221" s="2"/>
      <c r="B221" s="2"/>
      <c r="C221" s="5"/>
      <c r="D221" s="1"/>
      <c r="E221" s="1"/>
      <c r="F221" s="74" t="s">
        <v>402</v>
      </c>
      <c r="G221" s="75">
        <v>43</v>
      </c>
      <c r="H221" s="438">
        <v>200489</v>
      </c>
      <c r="I221" s="90">
        <v>16000</v>
      </c>
      <c r="J221" s="90">
        <v>8000</v>
      </c>
      <c r="K221" s="76"/>
      <c r="L221" s="6">
        <v>0</v>
      </c>
      <c r="M221" s="76">
        <f t="shared" si="66"/>
        <v>224489</v>
      </c>
    </row>
    <row r="222" spans="1:13" ht="15">
      <c r="A222" s="2"/>
      <c r="B222" s="2"/>
      <c r="C222" s="5"/>
      <c r="D222" s="1"/>
      <c r="E222" s="1"/>
      <c r="F222" s="74" t="s">
        <v>11</v>
      </c>
      <c r="G222" s="75"/>
      <c r="H222" s="90"/>
      <c r="I222" s="90">
        <v>68000</v>
      </c>
      <c r="J222" s="90"/>
      <c r="K222" s="76"/>
      <c r="L222" s="6">
        <v>12000</v>
      </c>
      <c r="M222" s="76">
        <f t="shared" si="66"/>
        <v>80000</v>
      </c>
    </row>
    <row r="223" spans="1:13" ht="15">
      <c r="A223" s="2"/>
      <c r="B223" s="2"/>
      <c r="C223" s="5"/>
      <c r="D223" s="1"/>
      <c r="E223" s="1"/>
      <c r="F223" s="74" t="s">
        <v>403</v>
      </c>
      <c r="G223" s="75"/>
      <c r="H223" s="76"/>
      <c r="I223" s="76"/>
      <c r="J223" s="76"/>
      <c r="K223" s="76"/>
      <c r="L223" s="6">
        <v>0</v>
      </c>
      <c r="M223" s="76">
        <f t="shared" si="66"/>
        <v>0</v>
      </c>
    </row>
    <row r="224" spans="1:13" ht="15">
      <c r="A224" s="81" t="s">
        <v>477</v>
      </c>
      <c r="B224" s="81"/>
      <c r="C224" s="3">
        <v>93480</v>
      </c>
      <c r="D224" s="82"/>
      <c r="E224" s="450" t="s">
        <v>23</v>
      </c>
      <c r="F224" s="451"/>
      <c r="G224" s="83">
        <f aca="true" t="shared" si="68" ref="G224:L224">SUM(G225:G227)</f>
        <v>475</v>
      </c>
      <c r="H224" s="84">
        <f t="shared" si="68"/>
        <v>2789124</v>
      </c>
      <c r="I224" s="84">
        <f t="shared" si="68"/>
        <v>165720</v>
      </c>
      <c r="J224" s="84">
        <f t="shared" si="68"/>
        <v>16000</v>
      </c>
      <c r="K224" s="84">
        <f t="shared" si="68"/>
        <v>0</v>
      </c>
      <c r="L224" s="84">
        <f t="shared" si="68"/>
        <v>147000</v>
      </c>
      <c r="M224" s="84">
        <f t="shared" si="66"/>
        <v>3117844</v>
      </c>
    </row>
    <row r="225" spans="1:13" ht="15">
      <c r="A225" s="2"/>
      <c r="B225" s="2"/>
      <c r="C225" s="5"/>
      <c r="D225" s="1"/>
      <c r="E225" s="1"/>
      <c r="F225" s="74" t="s">
        <v>402</v>
      </c>
      <c r="G225" s="75">
        <v>475</v>
      </c>
      <c r="H225" s="91">
        <v>2789124</v>
      </c>
      <c r="I225" s="90">
        <v>165000</v>
      </c>
      <c r="J225" s="90">
        <v>16000</v>
      </c>
      <c r="K225" s="76"/>
      <c r="L225" s="6">
        <v>89000</v>
      </c>
      <c r="M225" s="76">
        <f t="shared" si="66"/>
        <v>3059124</v>
      </c>
    </row>
    <row r="226" spans="1:13" ht="15">
      <c r="A226" s="2"/>
      <c r="B226" s="2"/>
      <c r="C226" s="5"/>
      <c r="D226" s="1"/>
      <c r="E226" s="1"/>
      <c r="F226" s="74" t="s">
        <v>11</v>
      </c>
      <c r="G226" s="75"/>
      <c r="H226" s="90"/>
      <c r="I226" s="90">
        <v>720</v>
      </c>
      <c r="J226" s="90"/>
      <c r="K226" s="76"/>
      <c r="L226" s="6">
        <v>58000</v>
      </c>
      <c r="M226" s="76">
        <f t="shared" si="66"/>
        <v>58720</v>
      </c>
    </row>
    <row r="227" spans="1:13" ht="15">
      <c r="A227" s="2"/>
      <c r="B227" s="2"/>
      <c r="C227" s="5"/>
      <c r="D227" s="1"/>
      <c r="E227" s="1"/>
      <c r="F227" s="74" t="s">
        <v>403</v>
      </c>
      <c r="G227" s="75"/>
      <c r="H227" s="76"/>
      <c r="I227" s="76"/>
      <c r="J227" s="76"/>
      <c r="K227" s="76"/>
      <c r="L227" s="6">
        <v>0</v>
      </c>
      <c r="M227" s="76">
        <f t="shared" si="66"/>
        <v>0</v>
      </c>
    </row>
    <row r="228" spans="1:13" ht="15">
      <c r="A228" s="81" t="s">
        <v>478</v>
      </c>
      <c r="B228" s="81"/>
      <c r="C228" s="3">
        <v>94680</v>
      </c>
      <c r="D228" s="82"/>
      <c r="E228" s="450" t="s">
        <v>9</v>
      </c>
      <c r="F228" s="451"/>
      <c r="G228" s="83">
        <f aca="true" t="shared" si="69" ref="G228:L228">SUM(G229:G231)</f>
        <v>125</v>
      </c>
      <c r="H228" s="84">
        <f t="shared" si="69"/>
        <v>838040</v>
      </c>
      <c r="I228" s="84">
        <f t="shared" si="69"/>
        <v>40500</v>
      </c>
      <c r="J228" s="84">
        <f t="shared" si="69"/>
        <v>9000</v>
      </c>
      <c r="K228" s="84">
        <f t="shared" si="69"/>
        <v>0</v>
      </c>
      <c r="L228" s="84">
        <f t="shared" si="69"/>
        <v>70000</v>
      </c>
      <c r="M228" s="84">
        <f t="shared" si="66"/>
        <v>957540</v>
      </c>
    </row>
    <row r="229" spans="1:13" ht="15">
      <c r="A229" s="2"/>
      <c r="B229" s="2"/>
      <c r="C229" s="5"/>
      <c r="D229" s="1"/>
      <c r="E229" s="1"/>
      <c r="F229" s="74" t="s">
        <v>402</v>
      </c>
      <c r="G229" s="75">
        <v>125</v>
      </c>
      <c r="H229" s="91">
        <v>826040</v>
      </c>
      <c r="I229" s="90">
        <v>35000</v>
      </c>
      <c r="J229" s="90">
        <v>9000</v>
      </c>
      <c r="K229" s="76"/>
      <c r="L229" s="6">
        <v>60000</v>
      </c>
      <c r="M229" s="6">
        <f>SUM(H229:L229)</f>
        <v>930040</v>
      </c>
    </row>
    <row r="230" spans="1:13" ht="15">
      <c r="A230" s="2"/>
      <c r="B230" s="2"/>
      <c r="C230" s="5"/>
      <c r="D230" s="1"/>
      <c r="E230" s="1"/>
      <c r="F230" s="74" t="s">
        <v>11</v>
      </c>
      <c r="G230" s="75"/>
      <c r="H230" s="90">
        <v>12000</v>
      </c>
      <c r="I230" s="90">
        <v>5500</v>
      </c>
      <c r="J230" s="90"/>
      <c r="K230" s="76"/>
      <c r="L230" s="6">
        <v>10000</v>
      </c>
      <c r="M230" s="76">
        <f>SUM(H230:L230)</f>
        <v>27500</v>
      </c>
    </row>
    <row r="231" spans="1:13" ht="15">
      <c r="A231" s="2"/>
      <c r="B231" s="2"/>
      <c r="C231" s="5"/>
      <c r="D231" s="1"/>
      <c r="E231" s="1"/>
      <c r="F231" s="74" t="s">
        <v>403</v>
      </c>
      <c r="G231" s="75"/>
      <c r="H231" s="76"/>
      <c r="I231" s="76"/>
      <c r="J231" s="76"/>
      <c r="K231" s="76"/>
      <c r="L231" s="6"/>
      <c r="M231" s="76">
        <f>SUM(H231:L231)</f>
        <v>0</v>
      </c>
    </row>
    <row r="232" spans="1:13" ht="15">
      <c r="A232" s="81" t="s">
        <v>479</v>
      </c>
      <c r="B232" s="81"/>
      <c r="C232" s="3">
        <v>95960</v>
      </c>
      <c r="D232" s="82"/>
      <c r="E232" s="450" t="s">
        <v>480</v>
      </c>
      <c r="F232" s="451"/>
      <c r="G232" s="83">
        <f>SUM(G233:G235)</f>
        <v>0</v>
      </c>
      <c r="H232" s="84"/>
      <c r="I232" s="84"/>
      <c r="J232" s="84"/>
      <c r="K232" s="84"/>
      <c r="L232" s="84"/>
      <c r="M232" s="84"/>
    </row>
    <row r="233" spans="1:13" ht="15">
      <c r="A233" s="2"/>
      <c r="B233" s="2"/>
      <c r="C233" s="5"/>
      <c r="D233" s="1"/>
      <c r="E233" s="1"/>
      <c r="F233" s="74" t="s">
        <v>402</v>
      </c>
      <c r="G233" s="75"/>
      <c r="H233" s="76"/>
      <c r="I233" s="76"/>
      <c r="J233" s="76"/>
      <c r="K233" s="76"/>
      <c r="L233" s="6"/>
      <c r="M233" s="76"/>
    </row>
    <row r="234" spans="1:13" ht="15">
      <c r="A234" s="2"/>
      <c r="B234" s="2"/>
      <c r="C234" s="5"/>
      <c r="D234" s="1"/>
      <c r="E234" s="1"/>
      <c r="F234" s="74" t="s">
        <v>11</v>
      </c>
      <c r="G234" s="75"/>
      <c r="H234" s="76"/>
      <c r="I234" s="76"/>
      <c r="J234" s="76"/>
      <c r="K234" s="76"/>
      <c r="L234" s="6"/>
      <c r="M234" s="76"/>
    </row>
    <row r="235" spans="1:13" ht="15">
      <c r="A235" s="2"/>
      <c r="B235" s="2"/>
      <c r="C235" s="5"/>
      <c r="D235" s="1"/>
      <c r="E235" s="1"/>
      <c r="F235" s="74" t="s">
        <v>403</v>
      </c>
      <c r="G235" s="75"/>
      <c r="H235" s="76"/>
      <c r="I235" s="76"/>
      <c r="J235" s="76"/>
      <c r="K235" s="76"/>
      <c r="L235" s="6"/>
      <c r="M235" s="76"/>
    </row>
    <row r="236" spans="1:13" ht="15">
      <c r="A236" s="81" t="s">
        <v>479</v>
      </c>
      <c r="B236" s="81"/>
      <c r="C236" s="3">
        <v>95990</v>
      </c>
      <c r="D236" s="82"/>
      <c r="E236" s="450" t="s">
        <v>480</v>
      </c>
      <c r="F236" s="451"/>
      <c r="G236" s="83">
        <f>SUM(G237:G239)</f>
        <v>0</v>
      </c>
      <c r="H236" s="84"/>
      <c r="I236" s="84"/>
      <c r="J236" s="84"/>
      <c r="K236" s="84"/>
      <c r="L236" s="84"/>
      <c r="M236" s="84"/>
    </row>
    <row r="237" spans="1:13" ht="15">
      <c r="A237" s="2"/>
      <c r="B237" s="2"/>
      <c r="C237" s="5"/>
      <c r="D237" s="1"/>
      <c r="E237" s="1"/>
      <c r="F237" s="74" t="s">
        <v>402</v>
      </c>
      <c r="G237" s="75"/>
      <c r="H237" s="76"/>
      <c r="I237" s="76"/>
      <c r="J237" s="76"/>
      <c r="K237" s="76"/>
      <c r="L237" s="6"/>
      <c r="M237" s="76"/>
    </row>
    <row r="238" spans="1:13" ht="15">
      <c r="A238" s="2"/>
      <c r="B238" s="2"/>
      <c r="C238" s="5"/>
      <c r="D238" s="1"/>
      <c r="E238" s="1"/>
      <c r="F238" s="74" t="s">
        <v>11</v>
      </c>
      <c r="G238" s="75"/>
      <c r="H238" s="76"/>
      <c r="I238" s="76"/>
      <c r="J238" s="76"/>
      <c r="K238" s="76"/>
      <c r="L238" s="6"/>
      <c r="M238" s="76"/>
    </row>
    <row r="239" spans="1:13" ht="15">
      <c r="A239" s="2"/>
      <c r="B239" s="2"/>
      <c r="C239" s="5"/>
      <c r="D239" s="1"/>
      <c r="E239" s="1"/>
      <c r="F239" s="74" t="s">
        <v>403</v>
      </c>
      <c r="G239" s="75"/>
      <c r="H239" s="76"/>
      <c r="I239" s="76"/>
      <c r="J239" s="76"/>
      <c r="K239" s="76"/>
      <c r="L239" s="6"/>
      <c r="M239" s="76"/>
    </row>
  </sheetData>
  <sheetProtection/>
  <mergeCells count="60">
    <mergeCell ref="A1:M1"/>
    <mergeCell ref="B4:E4"/>
    <mergeCell ref="D8:F8"/>
    <mergeCell ref="E12:F12"/>
    <mergeCell ref="E16:F16"/>
    <mergeCell ref="D20:F20"/>
    <mergeCell ref="D24:F24"/>
    <mergeCell ref="E28:F28"/>
    <mergeCell ref="E32:F32"/>
    <mergeCell ref="E36:F36"/>
    <mergeCell ref="E40:F40"/>
    <mergeCell ref="E44:F44"/>
    <mergeCell ref="E48:F48"/>
    <mergeCell ref="E52:F52"/>
    <mergeCell ref="D56:F56"/>
    <mergeCell ref="D60:F60"/>
    <mergeCell ref="D64:F64"/>
    <mergeCell ref="E68:F68"/>
    <mergeCell ref="E72:F72"/>
    <mergeCell ref="D76:F76"/>
    <mergeCell ref="E80:F80"/>
    <mergeCell ref="E84:F84"/>
    <mergeCell ref="E88:F88"/>
    <mergeCell ref="E92:F92"/>
    <mergeCell ref="E96:F96"/>
    <mergeCell ref="E100:F100"/>
    <mergeCell ref="E104:F104"/>
    <mergeCell ref="D108:F108"/>
    <mergeCell ref="D112:F112"/>
    <mergeCell ref="E116:F116"/>
    <mergeCell ref="E120:F120"/>
    <mergeCell ref="E124:F124"/>
    <mergeCell ref="D128:F128"/>
    <mergeCell ref="E132:F132"/>
    <mergeCell ref="E136:F136"/>
    <mergeCell ref="E140:F140"/>
    <mergeCell ref="D144:F144"/>
    <mergeCell ref="E148:F148"/>
    <mergeCell ref="E152:F152"/>
    <mergeCell ref="E156:F156"/>
    <mergeCell ref="D160:F160"/>
    <mergeCell ref="E164:F164"/>
    <mergeCell ref="E168:F168"/>
    <mergeCell ref="D172:F172"/>
    <mergeCell ref="E176:F176"/>
    <mergeCell ref="E180:F180"/>
    <mergeCell ref="E184:F184"/>
    <mergeCell ref="E188:F188"/>
    <mergeCell ref="D192:F192"/>
    <mergeCell ref="D196:F196"/>
    <mergeCell ref="E200:F200"/>
    <mergeCell ref="E204:F204"/>
    <mergeCell ref="E208:F208"/>
    <mergeCell ref="D212:F212"/>
    <mergeCell ref="E216:F216"/>
    <mergeCell ref="E220:F220"/>
    <mergeCell ref="E224:F224"/>
    <mergeCell ref="E228:F228"/>
    <mergeCell ref="E232:F232"/>
    <mergeCell ref="E236:F2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9"/>
  <sheetViews>
    <sheetView zoomScalePageLayoutView="0" workbookViewId="0" topLeftCell="A1">
      <selection activeCell="O194" sqref="O194"/>
    </sheetView>
  </sheetViews>
  <sheetFormatPr defaultColWidth="9.140625" defaultRowHeight="15"/>
  <cols>
    <col min="1" max="1" width="6.140625" style="0" bestFit="1" customWidth="1"/>
    <col min="2" max="3" width="8.8515625" style="0" bestFit="1" customWidth="1"/>
    <col min="4" max="4" width="9.00390625" style="0" bestFit="1" customWidth="1"/>
    <col min="5" max="5" width="8.8515625" style="0" bestFit="1" customWidth="1"/>
    <col min="6" max="6" width="19.57421875" style="0" bestFit="1" customWidth="1"/>
    <col min="7" max="7" width="7.28125" style="0" bestFit="1" customWidth="1"/>
    <col min="8" max="9" width="18.28125" style="0" bestFit="1" customWidth="1"/>
    <col min="10" max="11" width="16.00390625" style="0" bestFit="1" customWidth="1"/>
    <col min="12" max="12" width="18.28125" style="0" bestFit="1" customWidth="1"/>
    <col min="13" max="13" width="19.7109375" style="0" bestFit="1" customWidth="1"/>
  </cols>
  <sheetData>
    <row r="1" spans="1:13" ht="18.75">
      <c r="A1" s="452" t="s">
        <v>483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57">
      <c r="A2" s="69" t="s">
        <v>390</v>
      </c>
      <c r="B2" s="69" t="s">
        <v>391</v>
      </c>
      <c r="C2" s="68" t="s">
        <v>392</v>
      </c>
      <c r="D2" s="68" t="s">
        <v>13</v>
      </c>
      <c r="E2" s="68" t="s">
        <v>393</v>
      </c>
      <c r="F2" s="70" t="s">
        <v>394</v>
      </c>
      <c r="G2" s="71" t="s">
        <v>507</v>
      </c>
      <c r="H2" s="71" t="s">
        <v>396</v>
      </c>
      <c r="I2" s="71" t="s">
        <v>397</v>
      </c>
      <c r="J2" s="71" t="s">
        <v>398</v>
      </c>
      <c r="K2" s="71" t="s">
        <v>399</v>
      </c>
      <c r="L2" s="71" t="s">
        <v>400</v>
      </c>
      <c r="M2" s="71" t="s">
        <v>14</v>
      </c>
    </row>
    <row r="3" spans="1:13" ht="15">
      <c r="A3" s="365"/>
      <c r="B3" s="366"/>
      <c r="C3" s="367"/>
      <c r="D3" s="367"/>
      <c r="E3" s="368"/>
      <c r="F3" s="369"/>
      <c r="G3" s="370"/>
      <c r="H3" s="404">
        <v>6066250</v>
      </c>
      <c r="I3" s="404">
        <v>1345526</v>
      </c>
      <c r="J3" s="404">
        <v>185331</v>
      </c>
      <c r="K3" s="404">
        <v>250000</v>
      </c>
      <c r="L3" s="405">
        <v>3618080</v>
      </c>
      <c r="M3" s="371">
        <v>11465187</v>
      </c>
    </row>
    <row r="4" spans="1:13" ht="20.25">
      <c r="A4" s="72">
        <v>633</v>
      </c>
      <c r="B4" s="461" t="s">
        <v>4</v>
      </c>
      <c r="C4" s="462"/>
      <c r="D4" s="462"/>
      <c r="E4" s="463"/>
      <c r="F4" s="73" t="s">
        <v>401</v>
      </c>
      <c r="G4" s="92">
        <f>G5</f>
        <v>972</v>
      </c>
      <c r="H4" s="166">
        <f aca="true" t="shared" si="0" ref="H4:M7">H8+H20+H24+H56+H60+H64+H76+H108+H112+H128+H144+H160+H172+H192+H196+H212</f>
        <v>6066250</v>
      </c>
      <c r="I4" s="93">
        <f>I5+I6+I7</f>
        <v>1345526</v>
      </c>
      <c r="J4" s="93">
        <f t="shared" si="0"/>
        <v>185331</v>
      </c>
      <c r="K4" s="93">
        <f t="shared" si="0"/>
        <v>250000</v>
      </c>
      <c r="L4" s="93">
        <f t="shared" si="0"/>
        <v>3618080</v>
      </c>
      <c r="M4" s="93">
        <f t="shared" si="0"/>
        <v>11465187</v>
      </c>
    </row>
    <row r="5" spans="1:13" ht="15">
      <c r="A5" s="2"/>
      <c r="B5" s="2"/>
      <c r="C5" s="5"/>
      <c r="D5" s="1"/>
      <c r="E5" s="1"/>
      <c r="F5" s="74" t="s">
        <v>402</v>
      </c>
      <c r="G5" s="75">
        <f>G8+G20+G24+G56+G60+G64+G76+G108+G112+G128+G144+G160+G172+G192+G196+G212</f>
        <v>972</v>
      </c>
      <c r="H5" s="165">
        <f t="shared" si="0"/>
        <v>6032363</v>
      </c>
      <c r="I5" s="76">
        <f>I9+I21+I25+I57+I61+I65+I77+I109+I113+I129+I145+I161+I173+I197+I213</f>
        <v>1206944</v>
      </c>
      <c r="J5" s="165">
        <f t="shared" si="0"/>
        <v>185331</v>
      </c>
      <c r="K5" s="165">
        <f t="shared" si="0"/>
        <v>0</v>
      </c>
      <c r="L5" s="154">
        <f>L9+L21+L25+L57+L61+L65+L77+L109+L113+L129+L145+L161+L173+L193+L197+L213</f>
        <v>2674862</v>
      </c>
      <c r="M5" s="76">
        <f>SUM(H5:L5)</f>
        <v>10099500</v>
      </c>
    </row>
    <row r="6" spans="1:13" ht="15">
      <c r="A6" s="2"/>
      <c r="B6" s="2"/>
      <c r="C6" s="5"/>
      <c r="D6" s="1"/>
      <c r="E6" s="1"/>
      <c r="F6" s="74" t="s">
        <v>11</v>
      </c>
      <c r="G6" s="75"/>
      <c r="H6" s="164">
        <f>H10+H22+H26+H58+H62+H66+H78+H110+H114+H130+H146+H162+H174+H194+H198+H214</f>
        <v>33887</v>
      </c>
      <c r="I6" s="94">
        <f t="shared" si="0"/>
        <v>138582</v>
      </c>
      <c r="J6" s="164">
        <f t="shared" si="0"/>
        <v>0</v>
      </c>
      <c r="K6" s="164">
        <f>K8+K24+K56+K60+K64+K76+K108+K112+K128+K144+K160+K172+K192+K196+K212</f>
        <v>250000</v>
      </c>
      <c r="L6" s="164">
        <f>L26+L70+L78+L110+L114+L130+L162+L174+L198+L214</f>
        <v>943218</v>
      </c>
      <c r="M6" s="94">
        <f>SUM(H6:L6)</f>
        <v>1365687</v>
      </c>
    </row>
    <row r="7" spans="1:13" ht="15">
      <c r="A7" s="2"/>
      <c r="B7" s="2"/>
      <c r="C7" s="5"/>
      <c r="D7" s="1"/>
      <c r="E7" s="1"/>
      <c r="F7" s="74" t="s">
        <v>403</v>
      </c>
      <c r="G7" s="75"/>
      <c r="H7" s="76">
        <f>H11+H23+H27+H59+H63+H67+H79+H111+H115+H131+H147+H163+H175+H195+H199+H215</f>
        <v>0</v>
      </c>
      <c r="I7" s="76">
        <f t="shared" si="0"/>
        <v>0</v>
      </c>
      <c r="J7" s="76">
        <f t="shared" si="0"/>
        <v>0</v>
      </c>
      <c r="K7" s="76">
        <f>K11+K23+K27+K59+K63+K67+K79+K111+K115+K131+K147+K163+K175+K195+K199+K215</f>
        <v>0</v>
      </c>
      <c r="L7" s="6">
        <f>L11+L23+L27+L59+L63+L67+L79+L111+L115+L131+L147+L163+L175+L195+L199+L215</f>
        <v>0</v>
      </c>
      <c r="M7" s="76">
        <f>M11+M23+M27+M59+M63+M67+M79+M111+M115+M131+M147+M163+M175+M195+M199+M215</f>
        <v>0</v>
      </c>
    </row>
    <row r="8" spans="1:13" ht="15" customHeight="1">
      <c r="A8" s="77">
        <v>1.1</v>
      </c>
      <c r="B8" s="77"/>
      <c r="C8" s="78">
        <v>160</v>
      </c>
      <c r="D8" s="453" t="s">
        <v>17</v>
      </c>
      <c r="E8" s="454"/>
      <c r="F8" s="455"/>
      <c r="G8" s="79">
        <f>G12+G16</f>
        <v>14</v>
      </c>
      <c r="H8" s="80">
        <f aca="true" t="shared" si="1" ref="H8:M11">H12+H16</f>
        <v>107300</v>
      </c>
      <c r="I8" s="80">
        <f t="shared" si="1"/>
        <v>51377</v>
      </c>
      <c r="J8" s="80">
        <f t="shared" si="1"/>
        <v>0</v>
      </c>
      <c r="K8" s="80">
        <f t="shared" si="1"/>
        <v>16250</v>
      </c>
      <c r="L8" s="80">
        <f t="shared" si="1"/>
        <v>0</v>
      </c>
      <c r="M8" s="80">
        <f t="shared" si="1"/>
        <v>174927</v>
      </c>
    </row>
    <row r="9" spans="1:13" ht="15">
      <c r="A9" s="2"/>
      <c r="B9" s="2"/>
      <c r="C9" s="5"/>
      <c r="D9" s="1"/>
      <c r="E9" s="1"/>
      <c r="F9" s="74" t="s">
        <v>402</v>
      </c>
      <c r="G9" s="75"/>
      <c r="H9" s="76">
        <f t="shared" si="1"/>
        <v>107300</v>
      </c>
      <c r="I9" s="76">
        <f t="shared" si="1"/>
        <v>50128</v>
      </c>
      <c r="J9" s="76">
        <f t="shared" si="1"/>
        <v>0</v>
      </c>
      <c r="K9" s="76">
        <f t="shared" si="1"/>
        <v>0</v>
      </c>
      <c r="L9" s="6">
        <f t="shared" si="1"/>
        <v>0</v>
      </c>
      <c r="M9" s="76">
        <f t="shared" si="1"/>
        <v>157428</v>
      </c>
    </row>
    <row r="10" spans="1:13" ht="15">
      <c r="A10" s="2"/>
      <c r="B10" s="2"/>
      <c r="C10" s="5"/>
      <c r="D10" s="1"/>
      <c r="E10" s="1"/>
      <c r="F10" s="74" t="s">
        <v>11</v>
      </c>
      <c r="G10" s="75"/>
      <c r="H10" s="76">
        <f t="shared" si="1"/>
        <v>0</v>
      </c>
      <c r="I10" s="76">
        <f t="shared" si="1"/>
        <v>1249</v>
      </c>
      <c r="J10" s="76">
        <f t="shared" si="1"/>
        <v>0</v>
      </c>
      <c r="K10" s="76">
        <f t="shared" si="1"/>
        <v>16250</v>
      </c>
      <c r="L10" s="6">
        <f t="shared" si="1"/>
        <v>0</v>
      </c>
      <c r="M10" s="76">
        <f t="shared" si="1"/>
        <v>17499</v>
      </c>
    </row>
    <row r="11" spans="1:13" ht="15">
      <c r="A11" s="2"/>
      <c r="B11" s="2"/>
      <c r="C11" s="5"/>
      <c r="D11" s="1"/>
      <c r="E11" s="1"/>
      <c r="F11" s="74" t="s">
        <v>403</v>
      </c>
      <c r="G11" s="75"/>
      <c r="H11" s="76">
        <f t="shared" si="1"/>
        <v>0</v>
      </c>
      <c r="I11" s="76">
        <f t="shared" si="1"/>
        <v>0</v>
      </c>
      <c r="J11" s="76">
        <f t="shared" si="1"/>
        <v>0</v>
      </c>
      <c r="K11" s="76">
        <f t="shared" si="1"/>
        <v>0</v>
      </c>
      <c r="L11" s="6">
        <f t="shared" si="1"/>
        <v>0</v>
      </c>
      <c r="M11" s="76">
        <f t="shared" si="1"/>
        <v>0</v>
      </c>
    </row>
    <row r="12" spans="1:13" ht="15">
      <c r="A12" s="81" t="s">
        <v>404</v>
      </c>
      <c r="B12" s="81"/>
      <c r="C12" s="3">
        <v>16017</v>
      </c>
      <c r="D12" s="82"/>
      <c r="E12" s="456" t="s">
        <v>17</v>
      </c>
      <c r="F12" s="457"/>
      <c r="G12" s="83">
        <f aca="true" t="shared" si="2" ref="G12:L12">SUM(G13:G15)</f>
        <v>12</v>
      </c>
      <c r="H12" s="84">
        <f t="shared" si="2"/>
        <v>90000</v>
      </c>
      <c r="I12" s="84">
        <f t="shared" si="2"/>
        <v>50377</v>
      </c>
      <c r="J12" s="84">
        <f t="shared" si="2"/>
        <v>0</v>
      </c>
      <c r="K12" s="84">
        <f t="shared" si="2"/>
        <v>16250</v>
      </c>
      <c r="L12" s="84">
        <f t="shared" si="2"/>
        <v>0</v>
      </c>
      <c r="M12" s="84">
        <f aca="true" t="shared" si="3" ref="M12:M23">SUM(H12:L12)</f>
        <v>156627</v>
      </c>
    </row>
    <row r="13" spans="1:13" ht="15">
      <c r="A13" s="2"/>
      <c r="B13" s="2"/>
      <c r="C13" s="4"/>
      <c r="D13" s="1"/>
      <c r="E13" s="1"/>
      <c r="F13" s="74" t="s">
        <v>402</v>
      </c>
      <c r="G13" s="75">
        <v>12</v>
      </c>
      <c r="H13" s="76">
        <v>90000</v>
      </c>
      <c r="I13" s="6">
        <v>49128</v>
      </c>
      <c r="J13" s="6"/>
      <c r="K13" s="6"/>
      <c r="L13" s="6"/>
      <c r="M13" s="76">
        <f t="shared" si="3"/>
        <v>139128</v>
      </c>
    </row>
    <row r="14" spans="1:13" ht="15">
      <c r="A14" s="2"/>
      <c r="B14" s="2"/>
      <c r="C14" s="4"/>
      <c r="D14" s="1"/>
      <c r="E14" s="1"/>
      <c r="F14" s="74" t="s">
        <v>11</v>
      </c>
      <c r="G14" s="75"/>
      <c r="H14" s="76"/>
      <c r="I14" s="6">
        <v>1249</v>
      </c>
      <c r="J14" s="6"/>
      <c r="K14" s="6">
        <v>16250</v>
      </c>
      <c r="L14" s="6"/>
      <c r="M14" s="76">
        <f t="shared" si="3"/>
        <v>17499</v>
      </c>
    </row>
    <row r="15" spans="1:13" ht="15">
      <c r="A15" s="2"/>
      <c r="B15" s="2"/>
      <c r="C15" s="4"/>
      <c r="D15" s="1"/>
      <c r="E15" s="1"/>
      <c r="F15" s="74" t="s">
        <v>403</v>
      </c>
      <c r="G15" s="75"/>
      <c r="H15" s="76">
        <v>0</v>
      </c>
      <c r="I15" s="76"/>
      <c r="J15" s="76"/>
      <c r="K15" s="76"/>
      <c r="L15" s="6">
        <v>0</v>
      </c>
      <c r="M15" s="76">
        <f t="shared" si="3"/>
        <v>0</v>
      </c>
    </row>
    <row r="16" spans="1:13" ht="15">
      <c r="A16" s="81" t="s">
        <v>405</v>
      </c>
      <c r="B16" s="81"/>
      <c r="C16" s="3">
        <v>16097</v>
      </c>
      <c r="D16" s="82"/>
      <c r="E16" s="456" t="s">
        <v>406</v>
      </c>
      <c r="F16" s="457"/>
      <c r="G16" s="83">
        <f aca="true" t="shared" si="4" ref="G16:L16">SUM(G17:G19)</f>
        <v>2</v>
      </c>
      <c r="H16" s="84">
        <f t="shared" si="4"/>
        <v>17300</v>
      </c>
      <c r="I16" s="84">
        <f t="shared" si="4"/>
        <v>1000</v>
      </c>
      <c r="J16" s="84">
        <f t="shared" si="4"/>
        <v>0</v>
      </c>
      <c r="K16" s="84">
        <f t="shared" si="4"/>
        <v>0</v>
      </c>
      <c r="L16" s="84">
        <f t="shared" si="4"/>
        <v>0</v>
      </c>
      <c r="M16" s="84">
        <f t="shared" si="3"/>
        <v>18300</v>
      </c>
    </row>
    <row r="17" spans="1:13" ht="15">
      <c r="A17" s="2"/>
      <c r="B17" s="2"/>
      <c r="C17" s="5"/>
      <c r="D17" s="1"/>
      <c r="E17" s="1"/>
      <c r="F17" s="74" t="s">
        <v>402</v>
      </c>
      <c r="G17" s="75">
        <v>2</v>
      </c>
      <c r="H17" s="76">
        <v>17300</v>
      </c>
      <c r="I17" s="76">
        <v>1000</v>
      </c>
      <c r="J17" s="76"/>
      <c r="K17" s="76"/>
      <c r="L17" s="6"/>
      <c r="M17" s="76">
        <f t="shared" si="3"/>
        <v>18300</v>
      </c>
    </row>
    <row r="18" spans="1:13" ht="15">
      <c r="A18" s="2"/>
      <c r="B18" s="2"/>
      <c r="C18" s="5"/>
      <c r="D18" s="1"/>
      <c r="E18" s="1"/>
      <c r="F18" s="74" t="s">
        <v>11</v>
      </c>
      <c r="G18" s="75"/>
      <c r="H18" s="76"/>
      <c r="I18" s="76"/>
      <c r="J18" s="76"/>
      <c r="K18" s="76"/>
      <c r="L18" s="6"/>
      <c r="M18" s="76">
        <f t="shared" si="3"/>
        <v>0</v>
      </c>
    </row>
    <row r="19" spans="1:13" ht="15">
      <c r="A19" s="2"/>
      <c r="B19" s="2"/>
      <c r="C19" s="5"/>
      <c r="D19" s="1"/>
      <c r="E19" s="1"/>
      <c r="F19" s="74" t="s">
        <v>403</v>
      </c>
      <c r="G19" s="75"/>
      <c r="H19" s="76"/>
      <c r="I19" s="76"/>
      <c r="J19" s="76"/>
      <c r="K19" s="76"/>
      <c r="L19" s="6"/>
      <c r="M19" s="76">
        <f t="shared" si="3"/>
        <v>0</v>
      </c>
    </row>
    <row r="20" spans="1:13" ht="15" customHeight="1">
      <c r="A20" s="77">
        <v>1.2</v>
      </c>
      <c r="B20" s="77"/>
      <c r="C20" s="78">
        <v>169</v>
      </c>
      <c r="D20" s="453" t="s">
        <v>407</v>
      </c>
      <c r="E20" s="454"/>
      <c r="F20" s="455"/>
      <c r="G20" s="79">
        <f aca="true" t="shared" si="5" ref="G20:L20">SUM(G21:G23)</f>
        <v>0</v>
      </c>
      <c r="H20" s="80">
        <f t="shared" si="5"/>
        <v>100000</v>
      </c>
      <c r="I20" s="80">
        <f t="shared" si="5"/>
        <v>15000</v>
      </c>
      <c r="J20" s="80">
        <f t="shared" si="5"/>
        <v>0</v>
      </c>
      <c r="K20" s="80">
        <f t="shared" si="5"/>
        <v>0</v>
      </c>
      <c r="L20" s="80">
        <f t="shared" si="5"/>
        <v>0</v>
      </c>
      <c r="M20" s="80">
        <f t="shared" si="3"/>
        <v>115000</v>
      </c>
    </row>
    <row r="21" spans="1:13" ht="15">
      <c r="A21" s="2"/>
      <c r="B21" s="2"/>
      <c r="C21" s="85"/>
      <c r="D21" s="1"/>
      <c r="E21" s="1"/>
      <c r="F21" s="74" t="s">
        <v>402</v>
      </c>
      <c r="G21" s="75"/>
      <c r="H21" s="6">
        <v>100000</v>
      </c>
      <c r="I21" s="76">
        <v>15000</v>
      </c>
      <c r="J21" s="76"/>
      <c r="K21" s="76"/>
      <c r="L21" s="6"/>
      <c r="M21" s="76">
        <f t="shared" si="3"/>
        <v>115000</v>
      </c>
    </row>
    <row r="22" spans="1:13" ht="15">
      <c r="A22" s="2"/>
      <c r="B22" s="2"/>
      <c r="C22" s="85"/>
      <c r="D22" s="1"/>
      <c r="E22" s="1"/>
      <c r="F22" s="74" t="s">
        <v>11</v>
      </c>
      <c r="G22" s="75"/>
      <c r="H22" s="76"/>
      <c r="I22" s="76"/>
      <c r="J22" s="76"/>
      <c r="K22" s="76"/>
      <c r="L22" s="6"/>
      <c r="M22" s="76">
        <f t="shared" si="3"/>
        <v>0</v>
      </c>
    </row>
    <row r="23" spans="1:13" ht="15">
      <c r="A23" s="2"/>
      <c r="B23" s="2"/>
      <c r="C23" s="85"/>
      <c r="D23" s="1"/>
      <c r="E23" s="1"/>
      <c r="F23" s="74" t="s">
        <v>403</v>
      </c>
      <c r="G23" s="75"/>
      <c r="H23" s="76"/>
      <c r="I23" s="76"/>
      <c r="J23" s="76"/>
      <c r="K23" s="76"/>
      <c r="L23" s="6"/>
      <c r="M23" s="76">
        <f t="shared" si="3"/>
        <v>0</v>
      </c>
    </row>
    <row r="24" spans="1:13" ht="15" customHeight="1">
      <c r="A24" s="77">
        <v>1.3</v>
      </c>
      <c r="B24" s="77"/>
      <c r="C24" s="78">
        <v>163</v>
      </c>
      <c r="D24" s="453" t="s">
        <v>18</v>
      </c>
      <c r="E24" s="454"/>
      <c r="F24" s="455"/>
      <c r="G24" s="79">
        <f>SUM(G28+G32+G36+G40+G44+G48+G52)</f>
        <v>43</v>
      </c>
      <c r="H24" s="80">
        <f aca="true" t="shared" si="6" ref="H24:M24">SUM(H28+H32+H36+H40+H44+H48+H52)</f>
        <v>243500</v>
      </c>
      <c r="I24" s="80">
        <f t="shared" si="6"/>
        <v>84000</v>
      </c>
      <c r="J24" s="80">
        <f t="shared" si="6"/>
        <v>87331</v>
      </c>
      <c r="K24" s="80">
        <f t="shared" si="6"/>
        <v>2000</v>
      </c>
      <c r="L24" s="80">
        <f t="shared" si="6"/>
        <v>45000</v>
      </c>
      <c r="M24" s="80">
        <f t="shared" si="6"/>
        <v>461831</v>
      </c>
    </row>
    <row r="25" spans="1:13" ht="15">
      <c r="A25" s="2"/>
      <c r="B25" s="2"/>
      <c r="C25" s="5"/>
      <c r="D25" s="1"/>
      <c r="E25" s="1"/>
      <c r="F25" s="74" t="s">
        <v>402</v>
      </c>
      <c r="G25" s="75">
        <f>SUM(G29+G33+G37+G41+G45+G49+G53)</f>
        <v>43</v>
      </c>
      <c r="H25" s="76">
        <f aca="true" t="shared" si="7" ref="H25:M25">SUM(H29+H33+H37+H41+H45+H49+H53)</f>
        <v>243500</v>
      </c>
      <c r="I25" s="76">
        <f t="shared" si="7"/>
        <v>84000</v>
      </c>
      <c r="J25" s="76">
        <f t="shared" si="7"/>
        <v>87331</v>
      </c>
      <c r="K25" s="76">
        <f t="shared" si="7"/>
        <v>0</v>
      </c>
      <c r="L25" s="6">
        <f t="shared" si="7"/>
        <v>30000</v>
      </c>
      <c r="M25" s="76">
        <f t="shared" si="7"/>
        <v>444831</v>
      </c>
    </row>
    <row r="26" spans="1:13" ht="15">
      <c r="A26" s="2"/>
      <c r="B26" s="2"/>
      <c r="C26" s="5"/>
      <c r="D26" s="1"/>
      <c r="E26" s="1"/>
      <c r="F26" s="74" t="s">
        <v>11</v>
      </c>
      <c r="G26" s="75"/>
      <c r="H26" s="76">
        <f aca="true" t="shared" si="8" ref="H26:M27">SUM(H30+H34+H38+H42+H46+H50+H54)</f>
        <v>0</v>
      </c>
      <c r="I26" s="76">
        <f t="shared" si="8"/>
        <v>0</v>
      </c>
      <c r="J26" s="76">
        <f t="shared" si="8"/>
        <v>0</v>
      </c>
      <c r="K26" s="76">
        <v>2000</v>
      </c>
      <c r="L26" s="6">
        <f t="shared" si="8"/>
        <v>15000</v>
      </c>
      <c r="M26" s="76">
        <f t="shared" si="8"/>
        <v>17000</v>
      </c>
    </row>
    <row r="27" spans="1:13" ht="15">
      <c r="A27" s="2"/>
      <c r="B27" s="2"/>
      <c r="C27" s="5"/>
      <c r="D27" s="1"/>
      <c r="E27" s="1"/>
      <c r="F27" s="74" t="s">
        <v>403</v>
      </c>
      <c r="G27" s="75"/>
      <c r="H27" s="76">
        <f t="shared" si="8"/>
        <v>0</v>
      </c>
      <c r="I27" s="76">
        <f t="shared" si="8"/>
        <v>0</v>
      </c>
      <c r="J27" s="76">
        <f t="shared" si="8"/>
        <v>0</v>
      </c>
      <c r="K27" s="76">
        <f t="shared" si="8"/>
        <v>0</v>
      </c>
      <c r="L27" s="6">
        <f t="shared" si="8"/>
        <v>0</v>
      </c>
      <c r="M27" s="76">
        <f t="shared" si="8"/>
        <v>0</v>
      </c>
    </row>
    <row r="28" spans="1:13" ht="15">
      <c r="A28" s="81" t="s">
        <v>408</v>
      </c>
      <c r="B28" s="81"/>
      <c r="C28" s="3">
        <v>16317</v>
      </c>
      <c r="D28" s="82"/>
      <c r="E28" s="456" t="s">
        <v>15</v>
      </c>
      <c r="F28" s="457"/>
      <c r="G28" s="83">
        <f aca="true" t="shared" si="9" ref="G28:L28">SUM(G29:G31)</f>
        <v>42</v>
      </c>
      <c r="H28" s="84">
        <f t="shared" si="9"/>
        <v>235000</v>
      </c>
      <c r="I28" s="84">
        <f t="shared" si="9"/>
        <v>80000</v>
      </c>
      <c r="J28" s="84">
        <f t="shared" si="9"/>
        <v>87331</v>
      </c>
      <c r="K28" s="84">
        <f t="shared" si="9"/>
        <v>0</v>
      </c>
      <c r="L28" s="84">
        <f t="shared" si="9"/>
        <v>45000</v>
      </c>
      <c r="M28" s="84">
        <f aca="true" t="shared" si="10" ref="M28:M55">SUM(H28:L28)</f>
        <v>447331</v>
      </c>
    </row>
    <row r="29" spans="1:13" ht="15">
      <c r="A29" s="2"/>
      <c r="B29" s="2"/>
      <c r="C29" s="5"/>
      <c r="D29" s="1"/>
      <c r="E29" s="1"/>
      <c r="F29" s="74" t="s">
        <v>402</v>
      </c>
      <c r="G29" s="75">
        <v>42</v>
      </c>
      <c r="H29" s="76">
        <v>235000</v>
      </c>
      <c r="I29" s="6">
        <v>80000</v>
      </c>
      <c r="J29" s="76">
        <v>87331</v>
      </c>
      <c r="K29" s="76"/>
      <c r="L29" s="6">
        <v>30000</v>
      </c>
      <c r="M29" s="76">
        <f t="shared" si="10"/>
        <v>432331</v>
      </c>
    </row>
    <row r="30" spans="1:13" ht="15">
      <c r="A30" s="2"/>
      <c r="B30" s="2"/>
      <c r="C30" s="5"/>
      <c r="D30" s="1"/>
      <c r="E30" s="1"/>
      <c r="F30" s="74" t="s">
        <v>11</v>
      </c>
      <c r="G30" s="75"/>
      <c r="H30" s="76"/>
      <c r="I30" s="76"/>
      <c r="J30" s="76"/>
      <c r="K30" s="76"/>
      <c r="L30" s="6">
        <v>15000</v>
      </c>
      <c r="M30" s="76">
        <f t="shared" si="10"/>
        <v>15000</v>
      </c>
    </row>
    <row r="31" spans="1:13" ht="15">
      <c r="A31" s="2"/>
      <c r="B31" s="2"/>
      <c r="C31" s="5"/>
      <c r="D31" s="1"/>
      <c r="E31" s="1"/>
      <c r="F31" s="74" t="s">
        <v>403</v>
      </c>
      <c r="G31" s="75"/>
      <c r="H31" s="76">
        <v>0</v>
      </c>
      <c r="I31" s="76"/>
      <c r="J31" s="76"/>
      <c r="K31" s="76"/>
      <c r="L31" s="6">
        <v>0</v>
      </c>
      <c r="M31" s="76">
        <f t="shared" si="10"/>
        <v>0</v>
      </c>
    </row>
    <row r="32" spans="1:13" ht="15">
      <c r="A32" s="81" t="s">
        <v>409</v>
      </c>
      <c r="B32" s="81"/>
      <c r="C32" s="3">
        <v>16357</v>
      </c>
      <c r="D32" s="82"/>
      <c r="E32" s="456" t="s">
        <v>410</v>
      </c>
      <c r="F32" s="457"/>
      <c r="G32" s="83">
        <f aca="true" t="shared" si="11" ref="G32:L32">SUM(G33:G35)</f>
        <v>0</v>
      </c>
      <c r="H32" s="84">
        <f t="shared" si="11"/>
        <v>0</v>
      </c>
      <c r="I32" s="84">
        <f t="shared" si="11"/>
        <v>0</v>
      </c>
      <c r="J32" s="84">
        <f t="shared" si="11"/>
        <v>0</v>
      </c>
      <c r="K32" s="84">
        <f t="shared" si="11"/>
        <v>0</v>
      </c>
      <c r="L32" s="84">
        <f t="shared" si="11"/>
        <v>0</v>
      </c>
      <c r="M32" s="84">
        <f t="shared" si="10"/>
        <v>0</v>
      </c>
    </row>
    <row r="33" spans="1:13" ht="15">
      <c r="A33" s="2"/>
      <c r="B33" s="2"/>
      <c r="C33" s="5"/>
      <c r="D33" s="1"/>
      <c r="E33" s="1"/>
      <c r="F33" s="74" t="s">
        <v>402</v>
      </c>
      <c r="G33" s="75"/>
      <c r="H33" s="76"/>
      <c r="I33" s="76"/>
      <c r="J33" s="76"/>
      <c r="K33" s="76"/>
      <c r="L33" s="6"/>
      <c r="M33" s="76">
        <f t="shared" si="10"/>
        <v>0</v>
      </c>
    </row>
    <row r="34" spans="1:13" ht="15">
      <c r="A34" s="2"/>
      <c r="B34" s="2"/>
      <c r="C34" s="5"/>
      <c r="D34" s="1"/>
      <c r="E34" s="1"/>
      <c r="F34" s="74" t="s">
        <v>11</v>
      </c>
      <c r="G34" s="75"/>
      <c r="H34" s="76"/>
      <c r="I34" s="76"/>
      <c r="J34" s="76"/>
      <c r="K34" s="76"/>
      <c r="L34" s="6"/>
      <c r="M34" s="76">
        <f t="shared" si="10"/>
        <v>0</v>
      </c>
    </row>
    <row r="35" spans="1:13" ht="15">
      <c r="A35" s="2"/>
      <c r="B35" s="2"/>
      <c r="C35" s="5"/>
      <c r="D35" s="1"/>
      <c r="E35" s="1"/>
      <c r="F35" s="74" t="s">
        <v>403</v>
      </c>
      <c r="G35" s="75"/>
      <c r="H35" s="76"/>
      <c r="I35" s="76"/>
      <c r="J35" s="76"/>
      <c r="K35" s="76"/>
      <c r="L35" s="6"/>
      <c r="M35" s="76">
        <f t="shared" si="10"/>
        <v>0</v>
      </c>
    </row>
    <row r="36" spans="1:13" ht="15">
      <c r="A36" s="81" t="s">
        <v>411</v>
      </c>
      <c r="B36" s="81"/>
      <c r="C36" s="3">
        <v>16397</v>
      </c>
      <c r="D36" s="82"/>
      <c r="E36" s="456" t="s">
        <v>412</v>
      </c>
      <c r="F36" s="457"/>
      <c r="G36" s="83">
        <f aca="true" t="shared" si="12" ref="G36:L36">SUM(G37:G39)</f>
        <v>0</v>
      </c>
      <c r="H36" s="84">
        <f t="shared" si="12"/>
        <v>0</v>
      </c>
      <c r="I36" s="84">
        <f t="shared" si="12"/>
        <v>0</v>
      </c>
      <c r="J36" s="84">
        <f t="shared" si="12"/>
        <v>0</v>
      </c>
      <c r="K36" s="84">
        <f t="shared" si="12"/>
        <v>0</v>
      </c>
      <c r="L36" s="84">
        <f t="shared" si="12"/>
        <v>0</v>
      </c>
      <c r="M36" s="84">
        <f t="shared" si="10"/>
        <v>0</v>
      </c>
    </row>
    <row r="37" spans="1:13" ht="15">
      <c r="A37" s="2"/>
      <c r="B37" s="2"/>
      <c r="C37" s="5"/>
      <c r="D37" s="1"/>
      <c r="E37" s="1"/>
      <c r="F37" s="74" t="s">
        <v>402</v>
      </c>
      <c r="G37" s="75"/>
      <c r="H37" s="76"/>
      <c r="I37" s="76"/>
      <c r="J37" s="76"/>
      <c r="K37" s="76"/>
      <c r="L37" s="6"/>
      <c r="M37" s="76">
        <f t="shared" si="10"/>
        <v>0</v>
      </c>
    </row>
    <row r="38" spans="1:13" ht="15">
      <c r="A38" s="2"/>
      <c r="B38" s="2"/>
      <c r="C38" s="5"/>
      <c r="D38" s="1"/>
      <c r="E38" s="1"/>
      <c r="F38" s="74" t="s">
        <v>11</v>
      </c>
      <c r="G38" s="75"/>
      <c r="H38" s="76"/>
      <c r="I38" s="76"/>
      <c r="J38" s="76"/>
      <c r="K38" s="76"/>
      <c r="L38" s="6"/>
      <c r="M38" s="76">
        <f t="shared" si="10"/>
        <v>0</v>
      </c>
    </row>
    <row r="39" spans="1:13" ht="15">
      <c r="A39" s="2"/>
      <c r="B39" s="2"/>
      <c r="C39" s="5"/>
      <c r="D39" s="1"/>
      <c r="E39" s="1"/>
      <c r="F39" s="74" t="s">
        <v>403</v>
      </c>
      <c r="G39" s="75"/>
      <c r="H39" s="76"/>
      <c r="I39" s="76"/>
      <c r="J39" s="76"/>
      <c r="K39" s="76"/>
      <c r="L39" s="6"/>
      <c r="M39" s="76">
        <f t="shared" si="10"/>
        <v>0</v>
      </c>
    </row>
    <row r="40" spans="1:13" ht="15">
      <c r="A40" s="81" t="s">
        <v>413</v>
      </c>
      <c r="B40" s="81"/>
      <c r="C40" s="3">
        <v>16437</v>
      </c>
      <c r="D40" s="82"/>
      <c r="E40" s="456" t="s">
        <v>414</v>
      </c>
      <c r="F40" s="457"/>
      <c r="G40" s="83">
        <f aca="true" t="shared" si="13" ref="G40:L40">SUM(G41:G43)</f>
        <v>0</v>
      </c>
      <c r="H40" s="84">
        <f t="shared" si="13"/>
        <v>0</v>
      </c>
      <c r="I40" s="84">
        <f t="shared" si="13"/>
        <v>0</v>
      </c>
      <c r="J40" s="84">
        <f t="shared" si="13"/>
        <v>0</v>
      </c>
      <c r="K40" s="84">
        <f t="shared" si="13"/>
        <v>0</v>
      </c>
      <c r="L40" s="84">
        <f t="shared" si="13"/>
        <v>0</v>
      </c>
      <c r="M40" s="84">
        <f t="shared" si="10"/>
        <v>0</v>
      </c>
    </row>
    <row r="41" spans="1:13" ht="15">
      <c r="A41" s="2"/>
      <c r="B41" s="2"/>
      <c r="C41" s="5"/>
      <c r="D41" s="1"/>
      <c r="E41" s="1"/>
      <c r="F41" s="74" t="s">
        <v>402</v>
      </c>
      <c r="G41" s="75"/>
      <c r="H41" s="76"/>
      <c r="I41" s="76"/>
      <c r="J41" s="76"/>
      <c r="K41" s="76"/>
      <c r="L41" s="6"/>
      <c r="M41" s="76">
        <f t="shared" si="10"/>
        <v>0</v>
      </c>
    </row>
    <row r="42" spans="1:13" ht="15">
      <c r="A42" s="2"/>
      <c r="B42" s="2"/>
      <c r="C42" s="5"/>
      <c r="D42" s="1"/>
      <c r="E42" s="1"/>
      <c r="F42" s="74" t="s">
        <v>11</v>
      </c>
      <c r="G42" s="75"/>
      <c r="H42" s="76"/>
      <c r="I42" s="76"/>
      <c r="J42" s="76"/>
      <c r="K42" s="76"/>
      <c r="L42" s="6"/>
      <c r="M42" s="76">
        <f t="shared" si="10"/>
        <v>0</v>
      </c>
    </row>
    <row r="43" spans="1:13" ht="15">
      <c r="A43" s="2"/>
      <c r="B43" s="2"/>
      <c r="C43" s="5"/>
      <c r="D43" s="1"/>
      <c r="E43" s="1"/>
      <c r="F43" s="74" t="s">
        <v>403</v>
      </c>
      <c r="G43" s="75"/>
      <c r="H43" s="76"/>
      <c r="I43" s="76"/>
      <c r="J43" s="76"/>
      <c r="K43" s="76"/>
      <c r="L43" s="6"/>
      <c r="M43" s="76">
        <f t="shared" si="10"/>
        <v>0</v>
      </c>
    </row>
    <row r="44" spans="1:13" ht="15">
      <c r="A44" s="81" t="s">
        <v>415</v>
      </c>
      <c r="B44" s="81"/>
      <c r="C44" s="3">
        <v>16477</v>
      </c>
      <c r="D44" s="82"/>
      <c r="E44" s="456" t="s">
        <v>416</v>
      </c>
      <c r="F44" s="457"/>
      <c r="G44" s="83">
        <f aca="true" t="shared" si="14" ref="G44:L44">SUM(G45:G47)</f>
        <v>0</v>
      </c>
      <c r="H44" s="84">
        <f t="shared" si="14"/>
        <v>0</v>
      </c>
      <c r="I44" s="84">
        <f t="shared" si="14"/>
        <v>0</v>
      </c>
      <c r="J44" s="84">
        <f t="shared" si="14"/>
        <v>0</v>
      </c>
      <c r="K44" s="84">
        <f t="shared" si="14"/>
        <v>0</v>
      </c>
      <c r="L44" s="84">
        <f t="shared" si="14"/>
        <v>0</v>
      </c>
      <c r="M44" s="84">
        <f t="shared" si="10"/>
        <v>0</v>
      </c>
    </row>
    <row r="45" spans="1:13" ht="15">
      <c r="A45" s="2"/>
      <c r="B45" s="2"/>
      <c r="C45" s="5"/>
      <c r="D45" s="1"/>
      <c r="E45" s="1"/>
      <c r="F45" s="74" t="s">
        <v>402</v>
      </c>
      <c r="G45" s="75"/>
      <c r="H45" s="76"/>
      <c r="I45" s="76"/>
      <c r="J45" s="76"/>
      <c r="K45" s="76"/>
      <c r="L45" s="6"/>
      <c r="M45" s="76">
        <f t="shared" si="10"/>
        <v>0</v>
      </c>
    </row>
    <row r="46" spans="1:13" ht="15">
      <c r="A46" s="2"/>
      <c r="B46" s="2"/>
      <c r="C46" s="5"/>
      <c r="D46" s="1"/>
      <c r="E46" s="1"/>
      <c r="F46" s="74" t="s">
        <v>11</v>
      </c>
      <c r="G46" s="75"/>
      <c r="H46" s="76"/>
      <c r="I46" s="76"/>
      <c r="J46" s="76"/>
      <c r="K46" s="76"/>
      <c r="L46" s="6"/>
      <c r="M46" s="76">
        <f t="shared" si="10"/>
        <v>0</v>
      </c>
    </row>
    <row r="47" spans="1:13" ht="15">
      <c r="A47" s="2"/>
      <c r="B47" s="2"/>
      <c r="C47" s="5"/>
      <c r="D47" s="1"/>
      <c r="E47" s="1"/>
      <c r="F47" s="74" t="s">
        <v>403</v>
      </c>
      <c r="G47" s="75"/>
      <c r="H47" s="76"/>
      <c r="I47" s="76"/>
      <c r="J47" s="76"/>
      <c r="K47" s="76"/>
      <c r="L47" s="6"/>
      <c r="M47" s="76">
        <f t="shared" si="10"/>
        <v>0</v>
      </c>
    </row>
    <row r="48" spans="1:13" ht="15">
      <c r="A48" s="81" t="s">
        <v>417</v>
      </c>
      <c r="B48" s="81"/>
      <c r="C48" s="3">
        <v>16517</v>
      </c>
      <c r="D48" s="82"/>
      <c r="E48" s="456" t="s">
        <v>418</v>
      </c>
      <c r="F48" s="457"/>
      <c r="G48" s="83">
        <f aca="true" t="shared" si="15" ref="G48:L48">SUM(G49:G51)</f>
        <v>1</v>
      </c>
      <c r="H48" s="84">
        <f t="shared" si="15"/>
        <v>8500</v>
      </c>
      <c r="I48" s="84">
        <f t="shared" si="15"/>
        <v>4000</v>
      </c>
      <c r="J48" s="84">
        <f t="shared" si="15"/>
        <v>0</v>
      </c>
      <c r="K48" s="84">
        <f t="shared" si="15"/>
        <v>2000</v>
      </c>
      <c r="L48" s="84">
        <f t="shared" si="15"/>
        <v>0</v>
      </c>
      <c r="M48" s="84">
        <f t="shared" si="10"/>
        <v>14500</v>
      </c>
    </row>
    <row r="49" spans="1:13" ht="15">
      <c r="A49" s="2"/>
      <c r="B49" s="2"/>
      <c r="C49" s="5"/>
      <c r="D49" s="1"/>
      <c r="E49" s="1"/>
      <c r="F49" s="74" t="s">
        <v>402</v>
      </c>
      <c r="G49" s="75">
        <v>1</v>
      </c>
      <c r="H49" s="76">
        <v>8500</v>
      </c>
      <c r="I49" s="76">
        <v>4000</v>
      </c>
      <c r="J49" s="76"/>
      <c r="K49" s="76"/>
      <c r="L49" s="6"/>
      <c r="M49" s="76">
        <f t="shared" si="10"/>
        <v>12500</v>
      </c>
    </row>
    <row r="50" spans="1:13" ht="15">
      <c r="A50" s="2"/>
      <c r="B50" s="2"/>
      <c r="C50" s="5"/>
      <c r="D50" s="1"/>
      <c r="E50" s="1"/>
      <c r="F50" s="74" t="s">
        <v>11</v>
      </c>
      <c r="G50" s="75"/>
      <c r="H50" s="76"/>
      <c r="I50" s="76"/>
      <c r="J50" s="76"/>
      <c r="K50" s="6">
        <v>2000</v>
      </c>
      <c r="L50" s="6"/>
      <c r="M50" s="76">
        <f t="shared" si="10"/>
        <v>2000</v>
      </c>
    </row>
    <row r="51" spans="1:13" ht="15">
      <c r="A51" s="2"/>
      <c r="B51" s="2"/>
      <c r="C51" s="5"/>
      <c r="D51" s="1"/>
      <c r="E51" s="1"/>
      <c r="F51" s="74" t="s">
        <v>403</v>
      </c>
      <c r="G51" s="75"/>
      <c r="H51" s="76"/>
      <c r="I51" s="76"/>
      <c r="J51" s="76"/>
      <c r="K51" s="76"/>
      <c r="L51" s="6"/>
      <c r="M51" s="76">
        <f t="shared" si="10"/>
        <v>0</v>
      </c>
    </row>
    <row r="52" spans="1:13" ht="15">
      <c r="A52" s="81" t="s">
        <v>419</v>
      </c>
      <c r="B52" s="81"/>
      <c r="C52" s="3">
        <v>16557</v>
      </c>
      <c r="D52" s="82"/>
      <c r="E52" s="456" t="s">
        <v>420</v>
      </c>
      <c r="F52" s="457"/>
      <c r="G52" s="83">
        <f aca="true" t="shared" si="16" ref="G52:L52">SUM(G53:G55)</f>
        <v>0</v>
      </c>
      <c r="H52" s="84">
        <f t="shared" si="16"/>
        <v>0</v>
      </c>
      <c r="I52" s="84">
        <f t="shared" si="16"/>
        <v>0</v>
      </c>
      <c r="J52" s="84">
        <f t="shared" si="16"/>
        <v>0</v>
      </c>
      <c r="K52" s="84">
        <f t="shared" si="16"/>
        <v>0</v>
      </c>
      <c r="L52" s="84">
        <f t="shared" si="16"/>
        <v>0</v>
      </c>
      <c r="M52" s="84">
        <f t="shared" si="10"/>
        <v>0</v>
      </c>
    </row>
    <row r="53" spans="1:13" ht="15">
      <c r="A53" s="2"/>
      <c r="B53" s="2"/>
      <c r="C53" s="5"/>
      <c r="D53" s="1"/>
      <c r="E53" s="1"/>
      <c r="F53" s="74" t="s">
        <v>402</v>
      </c>
      <c r="G53" s="75"/>
      <c r="H53" s="76"/>
      <c r="I53" s="76"/>
      <c r="J53" s="76"/>
      <c r="K53" s="76"/>
      <c r="L53" s="6"/>
      <c r="M53" s="76">
        <f t="shared" si="10"/>
        <v>0</v>
      </c>
    </row>
    <row r="54" spans="1:13" ht="15">
      <c r="A54" s="2"/>
      <c r="B54" s="2"/>
      <c r="C54" s="5"/>
      <c r="D54" s="1"/>
      <c r="E54" s="1"/>
      <c r="F54" s="74" t="s">
        <v>11</v>
      </c>
      <c r="G54" s="75"/>
      <c r="H54" s="76"/>
      <c r="I54" s="76"/>
      <c r="J54" s="76"/>
      <c r="K54" s="76"/>
      <c r="L54" s="6"/>
      <c r="M54" s="76">
        <f t="shared" si="10"/>
        <v>0</v>
      </c>
    </row>
    <row r="55" spans="1:13" ht="15">
      <c r="A55" s="2"/>
      <c r="B55" s="2"/>
      <c r="C55" s="5"/>
      <c r="D55" s="1"/>
      <c r="E55" s="1"/>
      <c r="F55" s="74" t="s">
        <v>403</v>
      </c>
      <c r="G55" s="75"/>
      <c r="H55" s="76"/>
      <c r="I55" s="76"/>
      <c r="J55" s="76"/>
      <c r="K55" s="76"/>
      <c r="L55" s="6"/>
      <c r="M55" s="76">
        <f t="shared" si="10"/>
        <v>0</v>
      </c>
    </row>
    <row r="56" spans="1:13" ht="15" customHeight="1">
      <c r="A56" s="77">
        <v>1.4</v>
      </c>
      <c r="B56" s="77"/>
      <c r="C56" s="78">
        <v>166</v>
      </c>
      <c r="D56" s="453" t="s">
        <v>421</v>
      </c>
      <c r="E56" s="454"/>
      <c r="F56" s="455"/>
      <c r="G56" s="79">
        <f aca="true" t="shared" si="17" ref="G56:L56">SUM(G57:G59)</f>
        <v>8</v>
      </c>
      <c r="H56" s="80">
        <f t="shared" si="17"/>
        <v>50000</v>
      </c>
      <c r="I56" s="80">
        <f t="shared" si="17"/>
        <v>15000</v>
      </c>
      <c r="J56" s="80">
        <f t="shared" si="17"/>
        <v>0</v>
      </c>
      <c r="K56" s="80">
        <f t="shared" si="17"/>
        <v>0</v>
      </c>
      <c r="L56" s="80">
        <f t="shared" si="17"/>
        <v>0</v>
      </c>
      <c r="M56" s="80">
        <f aca="true" t="shared" si="18" ref="M56:M63">SUM(H56:L56)</f>
        <v>65000</v>
      </c>
    </row>
    <row r="57" spans="1:13" ht="15">
      <c r="A57" s="2"/>
      <c r="B57" s="2"/>
      <c r="C57" s="5"/>
      <c r="D57" s="1"/>
      <c r="E57" s="1"/>
      <c r="F57" s="74" t="s">
        <v>402</v>
      </c>
      <c r="G57" s="75">
        <v>8</v>
      </c>
      <c r="H57" s="76">
        <v>50000</v>
      </c>
      <c r="I57" s="76">
        <v>15000</v>
      </c>
      <c r="J57" s="76"/>
      <c r="K57" s="76"/>
      <c r="L57" s="6"/>
      <c r="M57" s="76">
        <f t="shared" si="18"/>
        <v>65000</v>
      </c>
    </row>
    <row r="58" spans="1:13" ht="15">
      <c r="A58" s="2"/>
      <c r="B58" s="2"/>
      <c r="C58" s="5"/>
      <c r="D58" s="1"/>
      <c r="E58" s="1"/>
      <c r="F58" s="74" t="s">
        <v>11</v>
      </c>
      <c r="G58" s="75"/>
      <c r="H58" s="76"/>
      <c r="I58" s="76"/>
      <c r="J58" s="76"/>
      <c r="K58" s="76"/>
      <c r="L58" s="6"/>
      <c r="M58" s="76">
        <f t="shared" si="18"/>
        <v>0</v>
      </c>
    </row>
    <row r="59" spans="1:13" ht="15">
      <c r="A59" s="2"/>
      <c r="B59" s="2"/>
      <c r="C59" s="5"/>
      <c r="D59" s="1"/>
      <c r="E59" s="1"/>
      <c r="F59" s="74" t="s">
        <v>403</v>
      </c>
      <c r="G59" s="75"/>
      <c r="H59" s="76"/>
      <c r="I59" s="76"/>
      <c r="J59" s="76"/>
      <c r="K59" s="76"/>
      <c r="L59" s="6">
        <v>0</v>
      </c>
      <c r="M59" s="76">
        <f t="shared" si="18"/>
        <v>0</v>
      </c>
    </row>
    <row r="60" spans="1:13" ht="15" customHeight="1">
      <c r="A60" s="77">
        <v>1.5</v>
      </c>
      <c r="B60" s="77"/>
      <c r="C60" s="78">
        <v>167</v>
      </c>
      <c r="D60" s="453" t="s">
        <v>422</v>
      </c>
      <c r="E60" s="454"/>
      <c r="F60" s="455"/>
      <c r="G60" s="79">
        <f aca="true" t="shared" si="19" ref="G60:L60">SUM(G61:G63)</f>
        <v>4</v>
      </c>
      <c r="H60" s="80">
        <f t="shared" si="19"/>
        <v>22200</v>
      </c>
      <c r="I60" s="80">
        <f t="shared" si="19"/>
        <v>2000</v>
      </c>
      <c r="J60" s="80">
        <f t="shared" si="19"/>
        <v>0</v>
      </c>
      <c r="K60" s="80">
        <f t="shared" si="19"/>
        <v>0</v>
      </c>
      <c r="L60" s="80">
        <f t="shared" si="19"/>
        <v>0</v>
      </c>
      <c r="M60" s="80">
        <f t="shared" si="18"/>
        <v>24200</v>
      </c>
    </row>
    <row r="61" spans="1:13" ht="15">
      <c r="A61" s="2"/>
      <c r="B61" s="2"/>
      <c r="C61" s="5"/>
      <c r="D61" s="1"/>
      <c r="E61" s="1"/>
      <c r="F61" s="74" t="s">
        <v>402</v>
      </c>
      <c r="G61" s="75">
        <v>4</v>
      </c>
      <c r="H61" s="76">
        <v>22200</v>
      </c>
      <c r="I61" s="76">
        <v>2000</v>
      </c>
      <c r="J61" s="76"/>
      <c r="K61" s="76"/>
      <c r="L61" s="6"/>
      <c r="M61" s="76">
        <f t="shared" si="18"/>
        <v>24200</v>
      </c>
    </row>
    <row r="62" spans="1:13" ht="15">
      <c r="A62" s="2"/>
      <c r="B62" s="2"/>
      <c r="C62" s="5"/>
      <c r="D62" s="1"/>
      <c r="E62" s="1"/>
      <c r="F62" s="74" t="s">
        <v>11</v>
      </c>
      <c r="G62" s="75"/>
      <c r="H62" s="76"/>
      <c r="I62" s="76"/>
      <c r="J62" s="76"/>
      <c r="K62" s="76"/>
      <c r="L62" s="6"/>
      <c r="M62" s="76">
        <f t="shared" si="18"/>
        <v>0</v>
      </c>
    </row>
    <row r="63" spans="1:13" ht="15">
      <c r="A63" s="2"/>
      <c r="B63" s="2"/>
      <c r="C63" s="5"/>
      <c r="D63" s="1"/>
      <c r="E63" s="1"/>
      <c r="F63" s="74" t="s">
        <v>403</v>
      </c>
      <c r="G63" s="75"/>
      <c r="H63" s="76"/>
      <c r="I63" s="76"/>
      <c r="J63" s="76"/>
      <c r="K63" s="76"/>
      <c r="L63" s="6"/>
      <c r="M63" s="76">
        <f t="shared" si="18"/>
        <v>0</v>
      </c>
    </row>
    <row r="64" spans="1:13" ht="15" customHeight="1">
      <c r="A64" s="77">
        <v>1.6</v>
      </c>
      <c r="B64" s="77"/>
      <c r="C64" s="78">
        <v>175</v>
      </c>
      <c r="D64" s="453" t="s">
        <v>423</v>
      </c>
      <c r="E64" s="454"/>
      <c r="F64" s="455"/>
      <c r="G64" s="79">
        <f>G68+G72</f>
        <v>21</v>
      </c>
      <c r="H64" s="80">
        <f aca="true" t="shared" si="20" ref="H64:M67">H68+H72</f>
        <v>127000</v>
      </c>
      <c r="I64" s="80">
        <f t="shared" si="20"/>
        <v>27000</v>
      </c>
      <c r="J64" s="80">
        <f t="shared" si="20"/>
        <v>0</v>
      </c>
      <c r="K64" s="80">
        <f t="shared" si="20"/>
        <v>0</v>
      </c>
      <c r="L64" s="80">
        <f t="shared" si="20"/>
        <v>246218</v>
      </c>
      <c r="M64" s="80">
        <f t="shared" si="20"/>
        <v>400218</v>
      </c>
    </row>
    <row r="65" spans="1:13" ht="15">
      <c r="A65" s="2"/>
      <c r="B65" s="2"/>
      <c r="C65" s="5"/>
      <c r="D65" s="1"/>
      <c r="E65" s="1"/>
      <c r="F65" s="74" t="s">
        <v>402</v>
      </c>
      <c r="G65" s="75"/>
      <c r="H65" s="76">
        <f t="shared" si="20"/>
        <v>127000</v>
      </c>
      <c r="I65" s="76">
        <f t="shared" si="20"/>
        <v>27000</v>
      </c>
      <c r="J65" s="76">
        <f t="shared" si="20"/>
        <v>0</v>
      </c>
      <c r="K65" s="76">
        <f t="shared" si="20"/>
        <v>0</v>
      </c>
      <c r="L65" s="6">
        <f t="shared" si="20"/>
        <v>0</v>
      </c>
      <c r="M65" s="76">
        <f t="shared" si="20"/>
        <v>154000</v>
      </c>
    </row>
    <row r="66" spans="1:13" ht="15">
      <c r="A66" s="2"/>
      <c r="B66" s="2"/>
      <c r="C66" s="5"/>
      <c r="D66" s="1"/>
      <c r="E66" s="1"/>
      <c r="F66" s="74" t="s">
        <v>11</v>
      </c>
      <c r="G66" s="75"/>
      <c r="H66" s="76">
        <f t="shared" si="20"/>
        <v>0</v>
      </c>
      <c r="I66" s="76">
        <f t="shared" si="20"/>
        <v>0</v>
      </c>
      <c r="J66" s="76">
        <f t="shared" si="20"/>
        <v>0</v>
      </c>
      <c r="K66" s="76">
        <f t="shared" si="20"/>
        <v>0</v>
      </c>
      <c r="L66" s="6">
        <f t="shared" si="20"/>
        <v>246218</v>
      </c>
      <c r="M66" s="76">
        <f t="shared" si="20"/>
        <v>246218</v>
      </c>
    </row>
    <row r="67" spans="1:13" ht="15">
      <c r="A67" s="2"/>
      <c r="B67" s="2"/>
      <c r="C67" s="5"/>
      <c r="D67" s="1"/>
      <c r="E67" s="1"/>
      <c r="F67" s="74" t="s">
        <v>403</v>
      </c>
      <c r="G67" s="75"/>
      <c r="H67" s="76">
        <f t="shared" si="20"/>
        <v>0</v>
      </c>
      <c r="I67" s="76">
        <f t="shared" si="20"/>
        <v>0</v>
      </c>
      <c r="J67" s="76">
        <f t="shared" si="20"/>
        <v>0</v>
      </c>
      <c r="K67" s="76">
        <f t="shared" si="20"/>
        <v>0</v>
      </c>
      <c r="L67" s="6">
        <f t="shared" si="20"/>
        <v>0</v>
      </c>
      <c r="M67" s="76">
        <f t="shared" si="20"/>
        <v>0</v>
      </c>
    </row>
    <row r="68" spans="1:13" ht="15">
      <c r="A68" s="81" t="s">
        <v>424</v>
      </c>
      <c r="B68" s="81"/>
      <c r="C68" s="3">
        <v>17517</v>
      </c>
      <c r="D68" s="82"/>
      <c r="E68" s="456" t="s">
        <v>425</v>
      </c>
      <c r="F68" s="457"/>
      <c r="G68" s="83">
        <f aca="true" t="shared" si="21" ref="G68:L68">SUM(G69:G71)</f>
        <v>21</v>
      </c>
      <c r="H68" s="84">
        <f t="shared" si="21"/>
        <v>127000</v>
      </c>
      <c r="I68" s="84">
        <f t="shared" si="21"/>
        <v>27000</v>
      </c>
      <c r="J68" s="84">
        <f t="shared" si="21"/>
        <v>0</v>
      </c>
      <c r="K68" s="84">
        <f t="shared" si="21"/>
        <v>0</v>
      </c>
      <c r="L68" s="84">
        <f t="shared" si="21"/>
        <v>246218</v>
      </c>
      <c r="M68" s="84">
        <f aca="true" t="shared" si="22" ref="M68:M75">SUM(H68:L68)</f>
        <v>400218</v>
      </c>
    </row>
    <row r="69" spans="1:13" ht="15">
      <c r="A69" s="2"/>
      <c r="B69" s="2"/>
      <c r="C69" s="5"/>
      <c r="D69" s="1"/>
      <c r="E69" s="1"/>
      <c r="F69" s="74" t="s">
        <v>402</v>
      </c>
      <c r="G69" s="75">
        <v>21</v>
      </c>
      <c r="H69" s="76">
        <v>127000</v>
      </c>
      <c r="I69" s="6">
        <v>27000</v>
      </c>
      <c r="J69" s="76"/>
      <c r="K69" s="76"/>
      <c r="L69" s="6"/>
      <c r="M69" s="76">
        <f t="shared" si="22"/>
        <v>154000</v>
      </c>
    </row>
    <row r="70" spans="1:13" ht="15">
      <c r="A70" s="2"/>
      <c r="B70" s="2"/>
      <c r="C70" s="5"/>
      <c r="D70" s="1"/>
      <c r="E70" s="1"/>
      <c r="F70" s="74" t="s">
        <v>11</v>
      </c>
      <c r="G70" s="75"/>
      <c r="H70" s="76"/>
      <c r="I70" s="76"/>
      <c r="J70" s="76"/>
      <c r="K70" s="76"/>
      <c r="L70" s="6">
        <v>246218</v>
      </c>
      <c r="M70" s="76">
        <f t="shared" si="22"/>
        <v>246218</v>
      </c>
    </row>
    <row r="71" spans="1:13" ht="15">
      <c r="A71" s="2"/>
      <c r="B71" s="2"/>
      <c r="C71" s="5"/>
      <c r="D71" s="1"/>
      <c r="E71" s="1"/>
      <c r="F71" s="74" t="s">
        <v>403</v>
      </c>
      <c r="G71" s="75"/>
      <c r="H71" s="76"/>
      <c r="I71" s="76"/>
      <c r="J71" s="76"/>
      <c r="K71" s="76"/>
      <c r="L71" s="6"/>
      <c r="M71" s="76">
        <f t="shared" si="22"/>
        <v>0</v>
      </c>
    </row>
    <row r="72" spans="1:13" ht="15">
      <c r="A72" s="81" t="s">
        <v>426</v>
      </c>
      <c r="B72" s="81"/>
      <c r="C72" s="3">
        <v>17557</v>
      </c>
      <c r="D72" s="82"/>
      <c r="E72" s="456" t="s">
        <v>427</v>
      </c>
      <c r="F72" s="457"/>
      <c r="G72" s="83">
        <f aca="true" t="shared" si="23" ref="G72:L72">SUM(G73:G75)</f>
        <v>0</v>
      </c>
      <c r="H72" s="84">
        <f t="shared" si="23"/>
        <v>0</v>
      </c>
      <c r="I72" s="84">
        <f t="shared" si="23"/>
        <v>0</v>
      </c>
      <c r="J72" s="84">
        <f t="shared" si="23"/>
        <v>0</v>
      </c>
      <c r="K72" s="84">
        <f t="shared" si="23"/>
        <v>0</v>
      </c>
      <c r="L72" s="84">
        <f t="shared" si="23"/>
        <v>0</v>
      </c>
      <c r="M72" s="84">
        <f t="shared" si="22"/>
        <v>0</v>
      </c>
    </row>
    <row r="73" spans="1:13" ht="15">
      <c r="A73" s="2"/>
      <c r="B73" s="2"/>
      <c r="C73" s="5"/>
      <c r="D73" s="1"/>
      <c r="E73" s="1"/>
      <c r="F73" s="74" t="s">
        <v>402</v>
      </c>
      <c r="G73" s="75"/>
      <c r="H73" s="76"/>
      <c r="I73" s="76"/>
      <c r="J73" s="76"/>
      <c r="K73" s="76"/>
      <c r="L73" s="6"/>
      <c r="M73" s="76">
        <f t="shared" si="22"/>
        <v>0</v>
      </c>
    </row>
    <row r="74" spans="1:13" ht="15">
      <c r="A74" s="2"/>
      <c r="B74" s="2"/>
      <c r="C74" s="5"/>
      <c r="D74" s="1"/>
      <c r="E74" s="1"/>
      <c r="F74" s="74" t="s">
        <v>11</v>
      </c>
      <c r="G74" s="75"/>
      <c r="H74" s="76"/>
      <c r="I74" s="76"/>
      <c r="J74" s="76"/>
      <c r="K74" s="76"/>
      <c r="L74" s="6"/>
      <c r="M74" s="76">
        <f t="shared" si="22"/>
        <v>0</v>
      </c>
    </row>
    <row r="75" spans="1:13" ht="15">
      <c r="A75" s="2"/>
      <c r="B75" s="2"/>
      <c r="C75" s="5"/>
      <c r="D75" s="1"/>
      <c r="E75" s="1"/>
      <c r="F75" s="74" t="s">
        <v>403</v>
      </c>
      <c r="G75" s="75"/>
      <c r="H75" s="76"/>
      <c r="I75" s="76"/>
      <c r="J75" s="76"/>
      <c r="K75" s="76"/>
      <c r="L75" s="6"/>
      <c r="M75" s="76">
        <f t="shared" si="22"/>
        <v>0</v>
      </c>
    </row>
    <row r="76" spans="1:13" ht="15" customHeight="1">
      <c r="A76" s="77">
        <v>1.7</v>
      </c>
      <c r="B76" s="77"/>
      <c r="C76" s="78">
        <v>180</v>
      </c>
      <c r="D76" s="453" t="s">
        <v>0</v>
      </c>
      <c r="E76" s="454"/>
      <c r="F76" s="455"/>
      <c r="G76" s="79">
        <f>G80+G84+G88+G92+G96+G100+G104</f>
        <v>22</v>
      </c>
      <c r="H76" s="80">
        <f aca="true" t="shared" si="24" ref="H76:M79">H80+H84+H88+H92+H96+H100+H104</f>
        <v>145000</v>
      </c>
      <c r="I76" s="80">
        <f t="shared" si="24"/>
        <v>149832</v>
      </c>
      <c r="J76" s="80">
        <f t="shared" si="24"/>
        <v>28000</v>
      </c>
      <c r="K76" s="80">
        <f t="shared" si="24"/>
        <v>6000</v>
      </c>
      <c r="L76" s="80">
        <f t="shared" si="24"/>
        <v>746000</v>
      </c>
      <c r="M76" s="80">
        <f t="shared" si="24"/>
        <v>1074832</v>
      </c>
    </row>
    <row r="77" spans="1:13" ht="15">
      <c r="A77" s="2"/>
      <c r="B77" s="2"/>
      <c r="C77" s="5"/>
      <c r="D77" s="1"/>
      <c r="E77" s="1"/>
      <c r="F77" s="74" t="s">
        <v>402</v>
      </c>
      <c r="G77" s="75">
        <f>G81+G85+G89+G93+G97+G101+G105</f>
        <v>22</v>
      </c>
      <c r="H77" s="76">
        <f t="shared" si="24"/>
        <v>145000</v>
      </c>
      <c r="I77" s="76">
        <f t="shared" si="24"/>
        <v>131832</v>
      </c>
      <c r="J77" s="76">
        <f t="shared" si="24"/>
        <v>28000</v>
      </c>
      <c r="K77" s="76">
        <f t="shared" si="24"/>
        <v>0</v>
      </c>
      <c r="L77" s="76">
        <f t="shared" si="24"/>
        <v>570000</v>
      </c>
      <c r="M77" s="76">
        <f t="shared" si="24"/>
        <v>874832</v>
      </c>
    </row>
    <row r="78" spans="1:13" ht="15">
      <c r="A78" s="2"/>
      <c r="B78" s="2"/>
      <c r="C78" s="5"/>
      <c r="D78" s="1"/>
      <c r="E78" s="1"/>
      <c r="F78" s="74" t="s">
        <v>11</v>
      </c>
      <c r="G78" s="75"/>
      <c r="H78" s="76">
        <f t="shared" si="24"/>
        <v>0</v>
      </c>
      <c r="I78" s="76">
        <f t="shared" si="24"/>
        <v>18000</v>
      </c>
      <c r="J78" s="76">
        <f t="shared" si="24"/>
        <v>0</v>
      </c>
      <c r="K78" s="76">
        <f t="shared" si="24"/>
        <v>6000</v>
      </c>
      <c r="L78" s="6">
        <f t="shared" si="24"/>
        <v>176000</v>
      </c>
      <c r="M78" s="76">
        <f t="shared" si="24"/>
        <v>200000</v>
      </c>
    </row>
    <row r="79" spans="1:13" ht="15">
      <c r="A79" s="2"/>
      <c r="B79" s="2"/>
      <c r="C79" s="5"/>
      <c r="D79" s="1"/>
      <c r="E79" s="1"/>
      <c r="F79" s="74" t="s">
        <v>403</v>
      </c>
      <c r="G79" s="75"/>
      <c r="H79" s="76">
        <f t="shared" si="24"/>
        <v>0</v>
      </c>
      <c r="I79" s="76">
        <f t="shared" si="24"/>
        <v>0</v>
      </c>
      <c r="J79" s="76">
        <f t="shared" si="24"/>
        <v>0</v>
      </c>
      <c r="K79" s="76">
        <f t="shared" si="24"/>
        <v>0</v>
      </c>
      <c r="L79" s="6">
        <f t="shared" si="24"/>
        <v>0</v>
      </c>
      <c r="M79" s="76">
        <f t="shared" si="24"/>
        <v>0</v>
      </c>
    </row>
    <row r="80" spans="1:13" ht="15">
      <c r="A80" s="81" t="s">
        <v>428</v>
      </c>
      <c r="B80" s="81"/>
      <c r="C80" s="3">
        <v>18017</v>
      </c>
      <c r="D80" s="82"/>
      <c r="E80" s="456" t="s">
        <v>16</v>
      </c>
      <c r="F80" s="457"/>
      <c r="G80" s="83">
        <f aca="true" t="shared" si="25" ref="G80:L80">SUM(G81:G83)</f>
        <v>22</v>
      </c>
      <c r="H80" s="84">
        <f t="shared" si="25"/>
        <v>145000</v>
      </c>
      <c r="I80" s="84">
        <f t="shared" si="25"/>
        <v>149832</v>
      </c>
      <c r="J80" s="84">
        <f t="shared" si="25"/>
        <v>28000</v>
      </c>
      <c r="K80" s="84">
        <f t="shared" si="25"/>
        <v>6000</v>
      </c>
      <c r="L80" s="84">
        <f t="shared" si="25"/>
        <v>746000</v>
      </c>
      <c r="M80" s="84">
        <f aca="true" t="shared" si="26" ref="M80:M111">SUM(H80:L80)</f>
        <v>1074832</v>
      </c>
    </row>
    <row r="81" spans="1:13" ht="15">
      <c r="A81" s="2"/>
      <c r="B81" s="2"/>
      <c r="C81" s="5"/>
      <c r="D81" s="1"/>
      <c r="E81" s="1"/>
      <c r="F81" s="74" t="s">
        <v>402</v>
      </c>
      <c r="G81" s="75">
        <v>22</v>
      </c>
      <c r="H81" s="76">
        <v>145000</v>
      </c>
      <c r="I81" s="6">
        <v>131832</v>
      </c>
      <c r="J81" s="6">
        <v>28000</v>
      </c>
      <c r="K81" s="6"/>
      <c r="L81" s="6">
        <v>570000</v>
      </c>
      <c r="M81" s="76">
        <f t="shared" si="26"/>
        <v>874832</v>
      </c>
    </row>
    <row r="82" spans="1:13" ht="15">
      <c r="A82" s="2"/>
      <c r="B82" s="2"/>
      <c r="C82" s="5"/>
      <c r="D82" s="1"/>
      <c r="E82" s="1"/>
      <c r="F82" s="74" t="s">
        <v>11</v>
      </c>
      <c r="G82" s="75"/>
      <c r="H82" s="76"/>
      <c r="I82" s="6">
        <v>18000</v>
      </c>
      <c r="J82" s="6"/>
      <c r="K82" s="6">
        <v>6000</v>
      </c>
      <c r="L82" s="6">
        <v>176000</v>
      </c>
      <c r="M82" s="76">
        <f t="shared" si="26"/>
        <v>200000</v>
      </c>
    </row>
    <row r="83" spans="1:13" ht="15">
      <c r="A83" s="2"/>
      <c r="B83" s="2"/>
      <c r="C83" s="5"/>
      <c r="D83" s="1"/>
      <c r="E83" s="1"/>
      <c r="F83" s="74" t="s">
        <v>403</v>
      </c>
      <c r="G83" s="75"/>
      <c r="H83" s="76"/>
      <c r="I83" s="76"/>
      <c r="J83" s="76"/>
      <c r="K83" s="76"/>
      <c r="L83" s="6"/>
      <c r="M83" s="76">
        <f t="shared" si="26"/>
        <v>0</v>
      </c>
    </row>
    <row r="84" spans="1:13" ht="15">
      <c r="A84" s="81" t="s">
        <v>429</v>
      </c>
      <c r="B84" s="81"/>
      <c r="C84" s="3">
        <v>18057</v>
      </c>
      <c r="D84" s="82"/>
      <c r="E84" s="456" t="s">
        <v>430</v>
      </c>
      <c r="F84" s="457"/>
      <c r="G84" s="83">
        <f aca="true" t="shared" si="27" ref="G84:L84">SUM(G85:G87)</f>
        <v>0</v>
      </c>
      <c r="H84" s="84">
        <f t="shared" si="27"/>
        <v>0</v>
      </c>
      <c r="I84" s="84">
        <f t="shared" si="27"/>
        <v>0</v>
      </c>
      <c r="J84" s="84">
        <f t="shared" si="27"/>
        <v>0</v>
      </c>
      <c r="K84" s="84">
        <f t="shared" si="27"/>
        <v>0</v>
      </c>
      <c r="L84" s="84">
        <f t="shared" si="27"/>
        <v>0</v>
      </c>
      <c r="M84" s="84">
        <f t="shared" si="26"/>
        <v>0</v>
      </c>
    </row>
    <row r="85" spans="1:13" ht="15">
      <c r="A85" s="2"/>
      <c r="B85" s="2"/>
      <c r="C85" s="5"/>
      <c r="D85" s="1"/>
      <c r="E85" s="1"/>
      <c r="F85" s="74" t="s">
        <v>402</v>
      </c>
      <c r="G85" s="75"/>
      <c r="H85" s="76"/>
      <c r="I85" s="76"/>
      <c r="J85" s="76"/>
      <c r="K85" s="76"/>
      <c r="L85" s="6"/>
      <c r="M85" s="76">
        <f t="shared" si="26"/>
        <v>0</v>
      </c>
    </row>
    <row r="86" spans="1:13" ht="15">
      <c r="A86" s="2"/>
      <c r="B86" s="2"/>
      <c r="C86" s="5"/>
      <c r="D86" s="1"/>
      <c r="E86" s="1"/>
      <c r="F86" s="74" t="s">
        <v>11</v>
      </c>
      <c r="G86" s="75"/>
      <c r="H86" s="76"/>
      <c r="I86" s="76"/>
      <c r="J86" s="76"/>
      <c r="K86" s="76"/>
      <c r="L86" s="6"/>
      <c r="M86" s="76">
        <f t="shared" si="26"/>
        <v>0</v>
      </c>
    </row>
    <row r="87" spans="1:13" ht="15">
      <c r="A87" s="2"/>
      <c r="B87" s="2"/>
      <c r="C87" s="5"/>
      <c r="D87" s="1"/>
      <c r="E87" s="1"/>
      <c r="F87" s="74" t="s">
        <v>403</v>
      </c>
      <c r="G87" s="75"/>
      <c r="H87" s="76"/>
      <c r="I87" s="76"/>
      <c r="J87" s="76"/>
      <c r="K87" s="76"/>
      <c r="L87" s="6"/>
      <c r="M87" s="76">
        <f t="shared" si="26"/>
        <v>0</v>
      </c>
    </row>
    <row r="88" spans="1:13" ht="15">
      <c r="A88" s="81" t="s">
        <v>431</v>
      </c>
      <c r="B88" s="81"/>
      <c r="C88" s="3">
        <v>18097</v>
      </c>
      <c r="D88" s="82"/>
      <c r="E88" s="456" t="s">
        <v>432</v>
      </c>
      <c r="F88" s="457"/>
      <c r="G88" s="83">
        <f aca="true" t="shared" si="28" ref="G88:L88">SUM(G89:G91)</f>
        <v>0</v>
      </c>
      <c r="H88" s="84">
        <f t="shared" si="28"/>
        <v>0</v>
      </c>
      <c r="I88" s="84">
        <f t="shared" si="28"/>
        <v>0</v>
      </c>
      <c r="J88" s="84">
        <f t="shared" si="28"/>
        <v>0</v>
      </c>
      <c r="K88" s="84">
        <f t="shared" si="28"/>
        <v>0</v>
      </c>
      <c r="L88" s="84">
        <f t="shared" si="28"/>
        <v>0</v>
      </c>
      <c r="M88" s="84">
        <f t="shared" si="26"/>
        <v>0</v>
      </c>
    </row>
    <row r="89" spans="1:13" ht="15">
      <c r="A89" s="2"/>
      <c r="B89" s="2"/>
      <c r="C89" s="5"/>
      <c r="D89" s="1"/>
      <c r="E89" s="1"/>
      <c r="F89" s="74" t="s">
        <v>402</v>
      </c>
      <c r="G89" s="75"/>
      <c r="H89" s="76"/>
      <c r="I89" s="76"/>
      <c r="J89" s="76"/>
      <c r="K89" s="76"/>
      <c r="L89" s="6"/>
      <c r="M89" s="76">
        <f t="shared" si="26"/>
        <v>0</v>
      </c>
    </row>
    <row r="90" spans="1:13" ht="15">
      <c r="A90" s="2"/>
      <c r="B90" s="2"/>
      <c r="C90" s="5"/>
      <c r="D90" s="1"/>
      <c r="E90" s="1"/>
      <c r="F90" s="74" t="s">
        <v>11</v>
      </c>
      <c r="G90" s="75"/>
      <c r="H90" s="76"/>
      <c r="I90" s="76"/>
      <c r="J90" s="76"/>
      <c r="K90" s="76"/>
      <c r="L90" s="6"/>
      <c r="M90" s="76">
        <f t="shared" si="26"/>
        <v>0</v>
      </c>
    </row>
    <row r="91" spans="1:13" ht="15">
      <c r="A91" s="2"/>
      <c r="B91" s="2"/>
      <c r="C91" s="5"/>
      <c r="D91" s="1"/>
      <c r="E91" s="1"/>
      <c r="F91" s="74" t="s">
        <v>403</v>
      </c>
      <c r="G91" s="75"/>
      <c r="H91" s="76"/>
      <c r="I91" s="76"/>
      <c r="J91" s="76"/>
      <c r="K91" s="76"/>
      <c r="L91" s="6"/>
      <c r="M91" s="76">
        <f t="shared" si="26"/>
        <v>0</v>
      </c>
    </row>
    <row r="92" spans="1:13" ht="15">
      <c r="A92" s="81" t="s">
        <v>433</v>
      </c>
      <c r="B92" s="81"/>
      <c r="C92" s="3">
        <v>18137</v>
      </c>
      <c r="D92" s="82"/>
      <c r="E92" s="456" t="s">
        <v>434</v>
      </c>
      <c r="F92" s="457"/>
      <c r="G92" s="83">
        <f aca="true" t="shared" si="29" ref="G92:L92">SUM(G93:G95)</f>
        <v>0</v>
      </c>
      <c r="H92" s="84">
        <f t="shared" si="29"/>
        <v>0</v>
      </c>
      <c r="I92" s="84">
        <f t="shared" si="29"/>
        <v>0</v>
      </c>
      <c r="J92" s="84">
        <f t="shared" si="29"/>
        <v>0</v>
      </c>
      <c r="K92" s="84">
        <f t="shared" si="29"/>
        <v>0</v>
      </c>
      <c r="L92" s="84">
        <f t="shared" si="29"/>
        <v>0</v>
      </c>
      <c r="M92" s="84">
        <f t="shared" si="26"/>
        <v>0</v>
      </c>
    </row>
    <row r="93" spans="1:13" ht="15">
      <c r="A93" s="2"/>
      <c r="B93" s="2"/>
      <c r="C93" s="5"/>
      <c r="D93" s="1"/>
      <c r="E93" s="1"/>
      <c r="F93" s="74" t="s">
        <v>402</v>
      </c>
      <c r="G93" s="75"/>
      <c r="H93" s="76"/>
      <c r="I93" s="76"/>
      <c r="J93" s="76"/>
      <c r="K93" s="76"/>
      <c r="L93" s="6"/>
      <c r="M93" s="76">
        <f t="shared" si="26"/>
        <v>0</v>
      </c>
    </row>
    <row r="94" spans="1:13" ht="15">
      <c r="A94" s="2"/>
      <c r="B94" s="2"/>
      <c r="C94" s="5"/>
      <c r="D94" s="1"/>
      <c r="E94" s="1"/>
      <c r="F94" s="74" t="s">
        <v>11</v>
      </c>
      <c r="G94" s="75"/>
      <c r="H94" s="76"/>
      <c r="I94" s="76"/>
      <c r="J94" s="76"/>
      <c r="K94" s="76"/>
      <c r="L94" s="6"/>
      <c r="M94" s="76">
        <f t="shared" si="26"/>
        <v>0</v>
      </c>
    </row>
    <row r="95" spans="1:13" ht="15">
      <c r="A95" s="2"/>
      <c r="B95" s="2"/>
      <c r="C95" s="5"/>
      <c r="D95" s="1"/>
      <c r="E95" s="1"/>
      <c r="F95" s="74" t="s">
        <v>403</v>
      </c>
      <c r="G95" s="75"/>
      <c r="H95" s="76"/>
      <c r="I95" s="76"/>
      <c r="J95" s="76"/>
      <c r="K95" s="76"/>
      <c r="L95" s="6"/>
      <c r="M95" s="76">
        <f t="shared" si="26"/>
        <v>0</v>
      </c>
    </row>
    <row r="96" spans="1:13" ht="15">
      <c r="A96" s="81" t="s">
        <v>435</v>
      </c>
      <c r="B96" s="81"/>
      <c r="C96" s="3">
        <v>18177</v>
      </c>
      <c r="D96" s="82"/>
      <c r="E96" s="456" t="s">
        <v>436</v>
      </c>
      <c r="F96" s="457"/>
      <c r="G96" s="83">
        <f aca="true" t="shared" si="30" ref="G96:L96">SUM(G97:G99)</f>
        <v>0</v>
      </c>
      <c r="H96" s="84">
        <f t="shared" si="30"/>
        <v>0</v>
      </c>
      <c r="I96" s="84">
        <f t="shared" si="30"/>
        <v>0</v>
      </c>
      <c r="J96" s="84">
        <f t="shared" si="30"/>
        <v>0</v>
      </c>
      <c r="K96" s="84">
        <f t="shared" si="30"/>
        <v>0</v>
      </c>
      <c r="L96" s="84">
        <f t="shared" si="30"/>
        <v>0</v>
      </c>
      <c r="M96" s="84">
        <f t="shared" si="26"/>
        <v>0</v>
      </c>
    </row>
    <row r="97" spans="1:13" ht="15">
      <c r="A97" s="2"/>
      <c r="B97" s="2"/>
      <c r="C97" s="5"/>
      <c r="D97" s="1"/>
      <c r="E97" s="1"/>
      <c r="F97" s="74" t="s">
        <v>402</v>
      </c>
      <c r="G97" s="75"/>
      <c r="H97" s="76"/>
      <c r="I97" s="76"/>
      <c r="J97" s="76"/>
      <c r="K97" s="76"/>
      <c r="L97" s="6"/>
      <c r="M97" s="76">
        <f t="shared" si="26"/>
        <v>0</v>
      </c>
    </row>
    <row r="98" spans="1:13" ht="15">
      <c r="A98" s="2"/>
      <c r="B98" s="2"/>
      <c r="C98" s="5"/>
      <c r="D98" s="1"/>
      <c r="E98" s="1"/>
      <c r="F98" s="74" t="s">
        <v>11</v>
      </c>
      <c r="G98" s="75"/>
      <c r="H98" s="76"/>
      <c r="I98" s="76"/>
      <c r="J98" s="76"/>
      <c r="K98" s="76"/>
      <c r="L98" s="6"/>
      <c r="M98" s="76">
        <f t="shared" si="26"/>
        <v>0</v>
      </c>
    </row>
    <row r="99" spans="1:13" ht="15">
      <c r="A99" s="2"/>
      <c r="B99" s="2"/>
      <c r="C99" s="5"/>
      <c r="D99" s="1"/>
      <c r="E99" s="1"/>
      <c r="F99" s="74" t="s">
        <v>403</v>
      </c>
      <c r="G99" s="75"/>
      <c r="H99" s="76"/>
      <c r="I99" s="76"/>
      <c r="J99" s="76"/>
      <c r="K99" s="76"/>
      <c r="L99" s="6"/>
      <c r="M99" s="76">
        <f t="shared" si="26"/>
        <v>0</v>
      </c>
    </row>
    <row r="100" spans="1:13" ht="15">
      <c r="A100" s="81" t="s">
        <v>437</v>
      </c>
      <c r="B100" s="81"/>
      <c r="C100" s="3">
        <v>18421</v>
      </c>
      <c r="D100" s="82"/>
      <c r="E100" s="456" t="s">
        <v>438</v>
      </c>
      <c r="F100" s="457"/>
      <c r="G100" s="83">
        <f aca="true" t="shared" si="31" ref="G100:L100">SUM(G101:G103)</f>
        <v>0</v>
      </c>
      <c r="H100" s="84">
        <f t="shared" si="31"/>
        <v>0</v>
      </c>
      <c r="I100" s="84">
        <f t="shared" si="31"/>
        <v>0</v>
      </c>
      <c r="J100" s="84">
        <f t="shared" si="31"/>
        <v>0</v>
      </c>
      <c r="K100" s="84">
        <f t="shared" si="31"/>
        <v>0</v>
      </c>
      <c r="L100" s="84">
        <f t="shared" si="31"/>
        <v>0</v>
      </c>
      <c r="M100" s="84">
        <f t="shared" si="26"/>
        <v>0</v>
      </c>
    </row>
    <row r="101" spans="1:13" ht="15">
      <c r="A101" s="2"/>
      <c r="B101" s="2"/>
      <c r="C101" s="5"/>
      <c r="D101" s="1"/>
      <c r="E101" s="1"/>
      <c r="F101" s="74" t="s">
        <v>402</v>
      </c>
      <c r="G101" s="75"/>
      <c r="H101" s="76"/>
      <c r="I101" s="76"/>
      <c r="J101" s="76"/>
      <c r="K101" s="76"/>
      <c r="L101" s="6"/>
      <c r="M101" s="76">
        <f t="shared" si="26"/>
        <v>0</v>
      </c>
    </row>
    <row r="102" spans="1:13" ht="15">
      <c r="A102" s="2"/>
      <c r="B102" s="2"/>
      <c r="C102" s="5"/>
      <c r="D102" s="1"/>
      <c r="E102" s="1"/>
      <c r="F102" s="74" t="s">
        <v>11</v>
      </c>
      <c r="G102" s="75"/>
      <c r="H102" s="76"/>
      <c r="I102" s="76"/>
      <c r="J102" s="76"/>
      <c r="K102" s="76"/>
      <c r="L102" s="6"/>
      <c r="M102" s="76">
        <f t="shared" si="26"/>
        <v>0</v>
      </c>
    </row>
    <row r="103" spans="1:13" ht="15">
      <c r="A103" s="2"/>
      <c r="B103" s="2"/>
      <c r="C103" s="5"/>
      <c r="D103" s="1"/>
      <c r="E103" s="1"/>
      <c r="F103" s="74" t="s">
        <v>403</v>
      </c>
      <c r="G103" s="75"/>
      <c r="H103" s="76"/>
      <c r="I103" s="76"/>
      <c r="J103" s="76"/>
      <c r="K103" s="76"/>
      <c r="L103" s="6">
        <v>0</v>
      </c>
      <c r="M103" s="76">
        <f t="shared" si="26"/>
        <v>0</v>
      </c>
    </row>
    <row r="104" spans="1:13" ht="15">
      <c r="A104" s="81" t="s">
        <v>439</v>
      </c>
      <c r="B104" s="81"/>
      <c r="C104" s="3">
        <v>18461</v>
      </c>
      <c r="D104" s="82"/>
      <c r="E104" s="456" t="s">
        <v>440</v>
      </c>
      <c r="F104" s="457"/>
      <c r="G104" s="83">
        <f aca="true" t="shared" si="32" ref="G104:L104">SUM(G105:G107)</f>
        <v>0</v>
      </c>
      <c r="H104" s="84">
        <f t="shared" si="32"/>
        <v>0</v>
      </c>
      <c r="I104" s="84">
        <f t="shared" si="32"/>
        <v>0</v>
      </c>
      <c r="J104" s="84">
        <f t="shared" si="32"/>
        <v>0</v>
      </c>
      <c r="K104" s="84">
        <f t="shared" si="32"/>
        <v>0</v>
      </c>
      <c r="L104" s="84">
        <f t="shared" si="32"/>
        <v>0</v>
      </c>
      <c r="M104" s="84">
        <f t="shared" si="26"/>
        <v>0</v>
      </c>
    </row>
    <row r="105" spans="1:13" ht="15">
      <c r="A105" s="2"/>
      <c r="B105" s="2"/>
      <c r="C105" s="5"/>
      <c r="D105" s="1"/>
      <c r="E105" s="1"/>
      <c r="F105" s="74" t="s">
        <v>402</v>
      </c>
      <c r="G105" s="75"/>
      <c r="H105" s="76"/>
      <c r="I105" s="76"/>
      <c r="J105" s="76"/>
      <c r="K105" s="76"/>
      <c r="L105" s="6"/>
      <c r="M105" s="76">
        <f t="shared" si="26"/>
        <v>0</v>
      </c>
    </row>
    <row r="106" spans="1:13" ht="15">
      <c r="A106" s="2"/>
      <c r="B106" s="2"/>
      <c r="C106" s="5"/>
      <c r="D106" s="1"/>
      <c r="E106" s="1"/>
      <c r="F106" s="74" t="s">
        <v>11</v>
      </c>
      <c r="G106" s="75"/>
      <c r="H106" s="76"/>
      <c r="I106" s="76"/>
      <c r="J106" s="76"/>
      <c r="K106" s="76"/>
      <c r="L106" s="6"/>
      <c r="M106" s="76">
        <f t="shared" si="26"/>
        <v>0</v>
      </c>
    </row>
    <row r="107" spans="1:13" ht="15">
      <c r="A107" s="2"/>
      <c r="B107" s="2"/>
      <c r="C107" s="5"/>
      <c r="D107" s="1"/>
      <c r="E107" s="1"/>
      <c r="F107" s="74" t="s">
        <v>403</v>
      </c>
      <c r="G107" s="75"/>
      <c r="H107" s="76"/>
      <c r="I107" s="76"/>
      <c r="J107" s="76"/>
      <c r="K107" s="76"/>
      <c r="L107" s="6"/>
      <c r="M107" s="76">
        <f t="shared" si="26"/>
        <v>0</v>
      </c>
    </row>
    <row r="108" spans="1:13" ht="15" customHeight="1">
      <c r="A108" s="77">
        <v>1.8</v>
      </c>
      <c r="B108" s="77"/>
      <c r="C108" s="78">
        <v>195</v>
      </c>
      <c r="D108" s="453" t="s">
        <v>10</v>
      </c>
      <c r="E108" s="454"/>
      <c r="F108" s="455"/>
      <c r="G108" s="79">
        <f aca="true" t="shared" si="33" ref="G108:L108">SUM(G109:G111)</f>
        <v>8</v>
      </c>
      <c r="H108" s="80">
        <f t="shared" si="33"/>
        <v>52000</v>
      </c>
      <c r="I108" s="80">
        <f t="shared" si="33"/>
        <v>25000</v>
      </c>
      <c r="J108" s="80">
        <f t="shared" si="33"/>
        <v>0</v>
      </c>
      <c r="K108" s="80">
        <f t="shared" si="33"/>
        <v>5000</v>
      </c>
      <c r="L108" s="80">
        <f t="shared" si="33"/>
        <v>371000</v>
      </c>
      <c r="M108" s="80">
        <f t="shared" si="26"/>
        <v>453000</v>
      </c>
    </row>
    <row r="109" spans="1:13" ht="15">
      <c r="A109" s="2"/>
      <c r="B109" s="2"/>
      <c r="C109" s="5"/>
      <c r="D109" s="1"/>
      <c r="E109" s="1"/>
      <c r="F109" s="74" t="s">
        <v>402</v>
      </c>
      <c r="G109" s="75">
        <v>8</v>
      </c>
      <c r="H109" s="76">
        <v>52000</v>
      </c>
      <c r="I109" s="76">
        <v>25000</v>
      </c>
      <c r="J109" s="76"/>
      <c r="K109" s="76"/>
      <c r="L109" s="6">
        <v>295000</v>
      </c>
      <c r="M109" s="76">
        <f t="shared" si="26"/>
        <v>372000</v>
      </c>
    </row>
    <row r="110" spans="1:13" ht="15">
      <c r="A110" s="2"/>
      <c r="B110" s="2"/>
      <c r="C110" s="5"/>
      <c r="D110" s="1"/>
      <c r="E110" s="1"/>
      <c r="F110" s="74" t="s">
        <v>11</v>
      </c>
      <c r="G110" s="75"/>
      <c r="H110" s="76"/>
      <c r="I110" s="76"/>
      <c r="J110" s="76"/>
      <c r="K110" s="6">
        <v>5000</v>
      </c>
      <c r="L110" s="6">
        <v>76000</v>
      </c>
      <c r="M110" s="76">
        <f t="shared" si="26"/>
        <v>81000</v>
      </c>
    </row>
    <row r="111" spans="1:13" ht="15">
      <c r="A111" s="2"/>
      <c r="B111" s="2"/>
      <c r="C111" s="5"/>
      <c r="D111" s="1"/>
      <c r="E111" s="1"/>
      <c r="F111" s="74" t="s">
        <v>403</v>
      </c>
      <c r="G111" s="75"/>
      <c r="H111" s="76"/>
      <c r="I111" s="76"/>
      <c r="J111" s="76"/>
      <c r="K111" s="76"/>
      <c r="L111" s="6">
        <v>0</v>
      </c>
      <c r="M111" s="76">
        <f t="shared" si="26"/>
        <v>0</v>
      </c>
    </row>
    <row r="112" spans="1:13" ht="15" customHeight="1">
      <c r="A112" s="77">
        <v>1.9</v>
      </c>
      <c r="B112" s="77"/>
      <c r="C112" s="78">
        <v>470</v>
      </c>
      <c r="D112" s="453" t="s">
        <v>12</v>
      </c>
      <c r="E112" s="454"/>
      <c r="F112" s="455"/>
      <c r="G112" s="79">
        <f>G116+G120+G124</f>
        <v>20</v>
      </c>
      <c r="H112" s="80">
        <f aca="true" t="shared" si="34" ref="H112:M115">H116+H120+H124</f>
        <v>102000</v>
      </c>
      <c r="I112" s="80">
        <f t="shared" si="34"/>
        <v>70000</v>
      </c>
      <c r="J112" s="80">
        <f t="shared" si="34"/>
        <v>0</v>
      </c>
      <c r="K112" s="80">
        <f t="shared" si="34"/>
        <v>45000</v>
      </c>
      <c r="L112" s="80">
        <f t="shared" si="34"/>
        <v>240000</v>
      </c>
      <c r="M112" s="80">
        <f t="shared" si="34"/>
        <v>457000</v>
      </c>
    </row>
    <row r="113" spans="1:13" ht="15">
      <c r="A113" s="2"/>
      <c r="B113" s="2"/>
      <c r="C113" s="5"/>
      <c r="D113" s="1"/>
      <c r="E113" s="1"/>
      <c r="F113" s="74" t="s">
        <v>402</v>
      </c>
      <c r="G113" s="75">
        <f>G117+G121+G125</f>
        <v>20</v>
      </c>
      <c r="H113" s="76">
        <f t="shared" si="34"/>
        <v>102000</v>
      </c>
      <c r="I113" s="76">
        <f t="shared" si="34"/>
        <v>70000</v>
      </c>
      <c r="J113" s="76">
        <f t="shared" si="34"/>
        <v>0</v>
      </c>
      <c r="K113" s="76">
        <f t="shared" si="34"/>
        <v>0</v>
      </c>
      <c r="L113" s="6">
        <f t="shared" si="34"/>
        <v>175000</v>
      </c>
      <c r="M113" s="76">
        <f t="shared" si="34"/>
        <v>347000</v>
      </c>
    </row>
    <row r="114" spans="1:13" ht="15">
      <c r="A114" s="2"/>
      <c r="B114" s="2"/>
      <c r="C114" s="5"/>
      <c r="D114" s="1"/>
      <c r="E114" s="1"/>
      <c r="F114" s="74" t="s">
        <v>11</v>
      </c>
      <c r="G114" s="75"/>
      <c r="H114" s="76">
        <f t="shared" si="34"/>
        <v>0</v>
      </c>
      <c r="I114" s="76">
        <f t="shared" si="34"/>
        <v>0</v>
      </c>
      <c r="J114" s="76">
        <f t="shared" si="34"/>
        <v>0</v>
      </c>
      <c r="K114" s="76">
        <f t="shared" si="34"/>
        <v>45000</v>
      </c>
      <c r="L114" s="6">
        <f t="shared" si="34"/>
        <v>65000</v>
      </c>
      <c r="M114" s="76">
        <f t="shared" si="34"/>
        <v>110000</v>
      </c>
    </row>
    <row r="115" spans="1:13" ht="15">
      <c r="A115" s="2"/>
      <c r="B115" s="2"/>
      <c r="C115" s="5"/>
      <c r="D115" s="1"/>
      <c r="E115" s="1"/>
      <c r="F115" s="74" t="s">
        <v>403</v>
      </c>
      <c r="G115" s="75"/>
      <c r="H115" s="76">
        <f t="shared" si="34"/>
        <v>0</v>
      </c>
      <c r="I115" s="76">
        <f t="shared" si="34"/>
        <v>0</v>
      </c>
      <c r="J115" s="76">
        <f t="shared" si="34"/>
        <v>0</v>
      </c>
      <c r="K115" s="76">
        <f t="shared" si="34"/>
        <v>0</v>
      </c>
      <c r="L115" s="6">
        <f t="shared" si="34"/>
        <v>0</v>
      </c>
      <c r="M115" s="76">
        <f t="shared" si="34"/>
        <v>0</v>
      </c>
    </row>
    <row r="116" spans="1:13" ht="15">
      <c r="A116" s="81" t="s">
        <v>441</v>
      </c>
      <c r="B116" s="81"/>
      <c r="C116" s="3">
        <v>47017</v>
      </c>
      <c r="D116" s="82"/>
      <c r="E116" s="456" t="s">
        <v>442</v>
      </c>
      <c r="F116" s="457"/>
      <c r="G116" s="83">
        <f aca="true" t="shared" si="35" ref="G116:L116">SUM(G117:G119)</f>
        <v>20</v>
      </c>
      <c r="H116" s="84">
        <f t="shared" si="35"/>
        <v>102000</v>
      </c>
      <c r="I116" s="84">
        <f t="shared" si="35"/>
        <v>70000</v>
      </c>
      <c r="J116" s="84">
        <f t="shared" si="35"/>
        <v>0</v>
      </c>
      <c r="K116" s="84">
        <f t="shared" si="35"/>
        <v>45000</v>
      </c>
      <c r="L116" s="84">
        <f t="shared" si="35"/>
        <v>240000</v>
      </c>
      <c r="M116" s="84">
        <f aca="true" t="shared" si="36" ref="M116:M127">SUM(H116:L116)</f>
        <v>457000</v>
      </c>
    </row>
    <row r="117" spans="1:13" ht="15">
      <c r="A117" s="2"/>
      <c r="B117" s="2"/>
      <c r="C117" s="5"/>
      <c r="D117" s="1"/>
      <c r="E117" s="1"/>
      <c r="F117" s="74" t="s">
        <v>402</v>
      </c>
      <c r="G117" s="75">
        <v>20</v>
      </c>
      <c r="H117" s="76">
        <v>102000</v>
      </c>
      <c r="I117" s="6">
        <v>70000</v>
      </c>
      <c r="J117" s="6"/>
      <c r="K117" s="6"/>
      <c r="L117" s="6">
        <v>175000</v>
      </c>
      <c r="M117" s="76">
        <f t="shared" si="36"/>
        <v>347000</v>
      </c>
    </row>
    <row r="118" spans="1:13" ht="15">
      <c r="A118" s="2"/>
      <c r="B118" s="2"/>
      <c r="C118" s="5"/>
      <c r="D118" s="1"/>
      <c r="E118" s="1"/>
      <c r="F118" s="74" t="s">
        <v>11</v>
      </c>
      <c r="G118" s="75"/>
      <c r="H118" s="76"/>
      <c r="I118" s="6"/>
      <c r="J118" s="6"/>
      <c r="K118" s="6">
        <v>45000</v>
      </c>
      <c r="L118" s="6">
        <v>65000</v>
      </c>
      <c r="M118" s="76">
        <f t="shared" si="36"/>
        <v>110000</v>
      </c>
    </row>
    <row r="119" spans="1:13" ht="15">
      <c r="A119" s="2"/>
      <c r="B119" s="2"/>
      <c r="C119" s="5"/>
      <c r="D119" s="1"/>
      <c r="E119" s="1"/>
      <c r="F119" s="74" t="s">
        <v>403</v>
      </c>
      <c r="G119" s="75"/>
      <c r="H119" s="76"/>
      <c r="I119" s="76"/>
      <c r="J119" s="76"/>
      <c r="K119" s="76"/>
      <c r="L119" s="6">
        <v>0</v>
      </c>
      <c r="M119" s="76">
        <f t="shared" si="36"/>
        <v>0</v>
      </c>
    </row>
    <row r="120" spans="1:13" ht="15">
      <c r="A120" s="81" t="s">
        <v>443</v>
      </c>
      <c r="B120" s="81"/>
      <c r="C120" s="3">
        <v>47057</v>
      </c>
      <c r="D120" s="82"/>
      <c r="E120" s="456" t="s">
        <v>444</v>
      </c>
      <c r="F120" s="457"/>
      <c r="G120" s="83">
        <f aca="true" t="shared" si="37" ref="G120:L120">SUM(G121:G123)</f>
        <v>0</v>
      </c>
      <c r="H120" s="84">
        <f t="shared" si="37"/>
        <v>0</v>
      </c>
      <c r="I120" s="84">
        <f t="shared" si="37"/>
        <v>0</v>
      </c>
      <c r="J120" s="84">
        <f t="shared" si="37"/>
        <v>0</v>
      </c>
      <c r="K120" s="84">
        <f t="shared" si="37"/>
        <v>0</v>
      </c>
      <c r="L120" s="84">
        <f t="shared" si="37"/>
        <v>0</v>
      </c>
      <c r="M120" s="84">
        <f t="shared" si="36"/>
        <v>0</v>
      </c>
    </row>
    <row r="121" spans="1:13" ht="15">
      <c r="A121" s="2"/>
      <c r="B121" s="2"/>
      <c r="C121" s="5"/>
      <c r="D121" s="1"/>
      <c r="E121" s="1"/>
      <c r="F121" s="74" t="s">
        <v>402</v>
      </c>
      <c r="G121" s="75"/>
      <c r="H121" s="76"/>
      <c r="I121" s="76"/>
      <c r="J121" s="76"/>
      <c r="K121" s="76"/>
      <c r="L121" s="6"/>
      <c r="M121" s="76">
        <f t="shared" si="36"/>
        <v>0</v>
      </c>
    </row>
    <row r="122" spans="1:13" ht="15">
      <c r="A122" s="2"/>
      <c r="B122" s="2"/>
      <c r="C122" s="5"/>
      <c r="D122" s="1"/>
      <c r="E122" s="1"/>
      <c r="F122" s="74" t="s">
        <v>11</v>
      </c>
      <c r="G122" s="75"/>
      <c r="H122" s="76"/>
      <c r="I122" s="76"/>
      <c r="J122" s="76"/>
      <c r="K122" s="76"/>
      <c r="L122" s="6"/>
      <c r="M122" s="76">
        <f t="shared" si="36"/>
        <v>0</v>
      </c>
    </row>
    <row r="123" spans="1:13" ht="15">
      <c r="A123" s="2"/>
      <c r="B123" s="2"/>
      <c r="C123" s="5"/>
      <c r="D123" s="1"/>
      <c r="E123" s="1"/>
      <c r="F123" s="74" t="s">
        <v>403</v>
      </c>
      <c r="G123" s="75"/>
      <c r="H123" s="76"/>
      <c r="I123" s="76"/>
      <c r="J123" s="76"/>
      <c r="K123" s="76"/>
      <c r="L123" s="6"/>
      <c r="M123" s="76">
        <f t="shared" si="36"/>
        <v>0</v>
      </c>
    </row>
    <row r="124" spans="1:13" ht="15">
      <c r="A124" s="81" t="s">
        <v>445</v>
      </c>
      <c r="B124" s="81"/>
      <c r="C124" s="3">
        <v>47097</v>
      </c>
      <c r="D124" s="82"/>
      <c r="E124" s="456" t="s">
        <v>446</v>
      </c>
      <c r="F124" s="457"/>
      <c r="G124" s="83">
        <f aca="true" t="shared" si="38" ref="G124:L124">SUM(G125:G127)</f>
        <v>0</v>
      </c>
      <c r="H124" s="84">
        <f t="shared" si="38"/>
        <v>0</v>
      </c>
      <c r="I124" s="84">
        <f t="shared" si="38"/>
        <v>0</v>
      </c>
      <c r="J124" s="84">
        <f t="shared" si="38"/>
        <v>0</v>
      </c>
      <c r="K124" s="84">
        <f t="shared" si="38"/>
        <v>0</v>
      </c>
      <c r="L124" s="84">
        <f t="shared" si="38"/>
        <v>0</v>
      </c>
      <c r="M124" s="84">
        <f t="shared" si="36"/>
        <v>0</v>
      </c>
    </row>
    <row r="125" spans="1:13" ht="15">
      <c r="A125" s="2"/>
      <c r="B125" s="2"/>
      <c r="C125" s="5"/>
      <c r="D125" s="1"/>
      <c r="E125" s="1"/>
      <c r="F125" s="74" t="s">
        <v>402</v>
      </c>
      <c r="G125" s="75"/>
      <c r="H125" s="76"/>
      <c r="I125" s="76"/>
      <c r="J125" s="76"/>
      <c r="K125" s="76"/>
      <c r="L125" s="6"/>
      <c r="M125" s="76">
        <f t="shared" si="36"/>
        <v>0</v>
      </c>
    </row>
    <row r="126" spans="1:13" ht="15">
      <c r="A126" s="2"/>
      <c r="B126" s="2"/>
      <c r="C126" s="5"/>
      <c r="D126" s="1"/>
      <c r="E126" s="1"/>
      <c r="F126" s="74" t="s">
        <v>11</v>
      </c>
      <c r="G126" s="75"/>
      <c r="H126" s="76"/>
      <c r="I126" s="76"/>
      <c r="J126" s="76"/>
      <c r="K126" s="76"/>
      <c r="L126" s="6"/>
      <c r="M126" s="76">
        <f t="shared" si="36"/>
        <v>0</v>
      </c>
    </row>
    <row r="127" spans="1:13" ht="15">
      <c r="A127" s="2"/>
      <c r="B127" s="2"/>
      <c r="C127" s="5"/>
      <c r="D127" s="1"/>
      <c r="E127" s="1"/>
      <c r="F127" s="74" t="s">
        <v>403</v>
      </c>
      <c r="G127" s="75"/>
      <c r="H127" s="76"/>
      <c r="I127" s="76"/>
      <c r="J127" s="76"/>
      <c r="K127" s="76"/>
      <c r="L127" s="6"/>
      <c r="M127" s="76">
        <f t="shared" si="36"/>
        <v>0</v>
      </c>
    </row>
    <row r="128" spans="1:13" ht="15" customHeight="1">
      <c r="A128" s="86" t="s">
        <v>447</v>
      </c>
      <c r="B128" s="86"/>
      <c r="C128" s="87" t="s">
        <v>3</v>
      </c>
      <c r="D128" s="453" t="s">
        <v>21</v>
      </c>
      <c r="E128" s="454"/>
      <c r="F128" s="455"/>
      <c r="G128" s="79">
        <f>G132+G136+G140</f>
        <v>6</v>
      </c>
      <c r="H128" s="80">
        <f aca="true" t="shared" si="39" ref="H128:M131">H132+H136+H140</f>
        <v>43500</v>
      </c>
      <c r="I128" s="80">
        <f t="shared" si="39"/>
        <v>7000</v>
      </c>
      <c r="J128" s="80">
        <f t="shared" si="39"/>
        <v>0</v>
      </c>
      <c r="K128" s="80">
        <f t="shared" si="39"/>
        <v>0</v>
      </c>
      <c r="L128" s="80">
        <f t="shared" si="39"/>
        <v>775000</v>
      </c>
      <c r="M128" s="80">
        <f t="shared" si="39"/>
        <v>825500</v>
      </c>
    </row>
    <row r="129" spans="1:13" ht="15">
      <c r="A129" s="2"/>
      <c r="B129" s="2"/>
      <c r="C129" s="5"/>
      <c r="D129" s="1"/>
      <c r="E129" s="1"/>
      <c r="F129" s="74" t="s">
        <v>402</v>
      </c>
      <c r="G129" s="75">
        <f>G133+G137+G141</f>
        <v>6</v>
      </c>
      <c r="H129" s="76">
        <f t="shared" si="39"/>
        <v>43500</v>
      </c>
      <c r="I129" s="76">
        <f t="shared" si="39"/>
        <v>7000</v>
      </c>
      <c r="J129" s="76">
        <f t="shared" si="39"/>
        <v>0</v>
      </c>
      <c r="K129" s="76">
        <f t="shared" si="39"/>
        <v>0</v>
      </c>
      <c r="L129" s="6">
        <f t="shared" si="39"/>
        <v>630000</v>
      </c>
      <c r="M129" s="76">
        <f t="shared" si="39"/>
        <v>680500</v>
      </c>
    </row>
    <row r="130" spans="1:13" ht="15">
      <c r="A130" s="2"/>
      <c r="B130" s="2"/>
      <c r="C130" s="5"/>
      <c r="D130" s="1"/>
      <c r="E130" s="1"/>
      <c r="F130" s="74" t="s">
        <v>11</v>
      </c>
      <c r="G130" s="75"/>
      <c r="H130" s="76">
        <f t="shared" si="39"/>
        <v>0</v>
      </c>
      <c r="I130" s="76">
        <f t="shared" si="39"/>
        <v>0</v>
      </c>
      <c r="J130" s="76">
        <f t="shared" si="39"/>
        <v>0</v>
      </c>
      <c r="K130" s="76">
        <f t="shared" si="39"/>
        <v>0</v>
      </c>
      <c r="L130" s="6">
        <f t="shared" si="39"/>
        <v>145000</v>
      </c>
      <c r="M130" s="76">
        <f t="shared" si="39"/>
        <v>145000</v>
      </c>
    </row>
    <row r="131" spans="1:13" ht="15">
      <c r="A131" s="2"/>
      <c r="B131" s="2"/>
      <c r="C131" s="5"/>
      <c r="D131" s="1"/>
      <c r="E131" s="1"/>
      <c r="F131" s="74" t="s">
        <v>403</v>
      </c>
      <c r="G131" s="75"/>
      <c r="H131" s="76">
        <f t="shared" si="39"/>
        <v>0</v>
      </c>
      <c r="I131" s="76">
        <f t="shared" si="39"/>
        <v>0</v>
      </c>
      <c r="J131" s="76">
        <f t="shared" si="39"/>
        <v>0</v>
      </c>
      <c r="K131" s="76">
        <f t="shared" si="39"/>
        <v>0</v>
      </c>
      <c r="L131" s="6">
        <f t="shared" si="39"/>
        <v>0</v>
      </c>
      <c r="M131" s="76">
        <f t="shared" si="39"/>
        <v>0</v>
      </c>
    </row>
    <row r="132" spans="1:13" ht="15">
      <c r="A132" s="81" t="s">
        <v>448</v>
      </c>
      <c r="B132" s="81"/>
      <c r="C132" s="3">
        <v>48017</v>
      </c>
      <c r="D132" s="82"/>
      <c r="E132" s="456" t="s">
        <v>22</v>
      </c>
      <c r="F132" s="457"/>
      <c r="G132" s="83">
        <f aca="true" t="shared" si="40" ref="G132:L132">SUM(G133:G135)</f>
        <v>6</v>
      </c>
      <c r="H132" s="84">
        <f t="shared" si="40"/>
        <v>43500</v>
      </c>
      <c r="I132" s="84">
        <f t="shared" si="40"/>
        <v>7000</v>
      </c>
      <c r="J132" s="84">
        <f t="shared" si="40"/>
        <v>0</v>
      </c>
      <c r="K132" s="84">
        <f t="shared" si="40"/>
        <v>0</v>
      </c>
      <c r="L132" s="84">
        <f t="shared" si="40"/>
        <v>775000</v>
      </c>
      <c r="M132" s="84">
        <f aca="true" t="shared" si="41" ref="M132:M143">SUM(H132:L132)</f>
        <v>825500</v>
      </c>
    </row>
    <row r="133" spans="1:13" ht="15">
      <c r="A133" s="2"/>
      <c r="B133" s="2"/>
      <c r="C133" s="5"/>
      <c r="D133" s="1"/>
      <c r="E133" s="1"/>
      <c r="F133" s="74" t="s">
        <v>402</v>
      </c>
      <c r="G133" s="75">
        <v>6</v>
      </c>
      <c r="H133" s="76">
        <v>43500</v>
      </c>
      <c r="I133" s="76">
        <v>7000</v>
      </c>
      <c r="J133" s="76"/>
      <c r="K133" s="76"/>
      <c r="L133" s="6">
        <v>630000</v>
      </c>
      <c r="M133" s="76">
        <f t="shared" si="41"/>
        <v>680500</v>
      </c>
    </row>
    <row r="134" spans="1:13" ht="15">
      <c r="A134" s="2"/>
      <c r="B134" s="2"/>
      <c r="C134" s="5"/>
      <c r="D134" s="1"/>
      <c r="E134" s="1"/>
      <c r="F134" s="74" t="s">
        <v>11</v>
      </c>
      <c r="G134" s="75"/>
      <c r="H134" s="76"/>
      <c r="I134" s="76"/>
      <c r="J134" s="76"/>
      <c r="K134" s="76"/>
      <c r="L134" s="6">
        <v>145000</v>
      </c>
      <c r="M134" s="76">
        <f t="shared" si="41"/>
        <v>145000</v>
      </c>
    </row>
    <row r="135" spans="1:13" ht="15">
      <c r="A135" s="2"/>
      <c r="B135" s="2"/>
      <c r="C135" s="5"/>
      <c r="D135" s="1"/>
      <c r="E135" s="1"/>
      <c r="F135" s="74" t="s">
        <v>403</v>
      </c>
      <c r="G135" s="75"/>
      <c r="H135" s="76"/>
      <c r="I135" s="76"/>
      <c r="J135" s="76"/>
      <c r="K135" s="76"/>
      <c r="L135" s="6"/>
      <c r="M135" s="76">
        <f t="shared" si="41"/>
        <v>0</v>
      </c>
    </row>
    <row r="136" spans="1:13" ht="15">
      <c r="A136" s="81" t="s">
        <v>449</v>
      </c>
      <c r="B136" s="81"/>
      <c r="C136" s="3">
        <v>48057</v>
      </c>
      <c r="D136" s="82"/>
      <c r="E136" s="456" t="s">
        <v>450</v>
      </c>
      <c r="F136" s="457"/>
      <c r="G136" s="83">
        <f aca="true" t="shared" si="42" ref="G136:L136">SUM(G137:G139)</f>
        <v>0</v>
      </c>
      <c r="H136" s="84">
        <f t="shared" si="42"/>
        <v>0</v>
      </c>
      <c r="I136" s="84">
        <f t="shared" si="42"/>
        <v>0</v>
      </c>
      <c r="J136" s="84">
        <f t="shared" si="42"/>
        <v>0</v>
      </c>
      <c r="K136" s="84">
        <f t="shared" si="42"/>
        <v>0</v>
      </c>
      <c r="L136" s="84">
        <f t="shared" si="42"/>
        <v>0</v>
      </c>
      <c r="M136" s="84">
        <f t="shared" si="41"/>
        <v>0</v>
      </c>
    </row>
    <row r="137" spans="1:13" ht="15">
      <c r="A137" s="2"/>
      <c r="B137" s="2"/>
      <c r="C137" s="5"/>
      <c r="D137" s="1"/>
      <c r="E137" s="1"/>
      <c r="F137" s="74" t="s">
        <v>402</v>
      </c>
      <c r="G137" s="75"/>
      <c r="H137" s="76"/>
      <c r="I137" s="76"/>
      <c r="J137" s="76"/>
      <c r="K137" s="76"/>
      <c r="L137" s="6"/>
      <c r="M137" s="76">
        <f t="shared" si="41"/>
        <v>0</v>
      </c>
    </row>
    <row r="138" spans="1:13" ht="15">
      <c r="A138" s="2"/>
      <c r="B138" s="2"/>
      <c r="C138" s="5"/>
      <c r="D138" s="1"/>
      <c r="E138" s="1"/>
      <c r="F138" s="74" t="s">
        <v>11</v>
      </c>
      <c r="G138" s="75"/>
      <c r="H138" s="76"/>
      <c r="I138" s="76"/>
      <c r="J138" s="76"/>
      <c r="K138" s="76"/>
      <c r="L138" s="6"/>
      <c r="M138" s="76">
        <f t="shared" si="41"/>
        <v>0</v>
      </c>
    </row>
    <row r="139" spans="1:13" ht="15">
      <c r="A139" s="2"/>
      <c r="B139" s="2"/>
      <c r="C139" s="5"/>
      <c r="D139" s="1"/>
      <c r="E139" s="1"/>
      <c r="F139" s="74" t="s">
        <v>403</v>
      </c>
      <c r="G139" s="75"/>
      <c r="H139" s="76"/>
      <c r="I139" s="76"/>
      <c r="J139" s="76"/>
      <c r="K139" s="76"/>
      <c r="L139" s="6"/>
      <c r="M139" s="76">
        <f t="shared" si="41"/>
        <v>0</v>
      </c>
    </row>
    <row r="140" spans="1:13" ht="15">
      <c r="A140" s="81" t="s">
        <v>451</v>
      </c>
      <c r="B140" s="81"/>
      <c r="C140" s="3">
        <v>48097</v>
      </c>
      <c r="D140" s="82"/>
      <c r="E140" s="456" t="s">
        <v>452</v>
      </c>
      <c r="F140" s="457"/>
      <c r="G140" s="83">
        <f aca="true" t="shared" si="43" ref="G140:L140">SUM(G141:G143)</f>
        <v>0</v>
      </c>
      <c r="H140" s="84">
        <f t="shared" si="43"/>
        <v>0</v>
      </c>
      <c r="I140" s="84">
        <f t="shared" si="43"/>
        <v>0</v>
      </c>
      <c r="J140" s="84">
        <f t="shared" si="43"/>
        <v>0</v>
      </c>
      <c r="K140" s="84">
        <f t="shared" si="43"/>
        <v>0</v>
      </c>
      <c r="L140" s="84">
        <f t="shared" si="43"/>
        <v>0</v>
      </c>
      <c r="M140" s="84">
        <f t="shared" si="41"/>
        <v>0</v>
      </c>
    </row>
    <row r="141" spans="1:13" ht="15">
      <c r="A141" s="2"/>
      <c r="B141" s="2"/>
      <c r="C141" s="5"/>
      <c r="D141" s="1"/>
      <c r="E141" s="1"/>
      <c r="F141" s="74" t="s">
        <v>402</v>
      </c>
      <c r="G141" s="75"/>
      <c r="H141" s="76"/>
      <c r="I141" s="76"/>
      <c r="J141" s="76"/>
      <c r="K141" s="76"/>
      <c r="L141" s="6"/>
      <c r="M141" s="76">
        <f t="shared" si="41"/>
        <v>0</v>
      </c>
    </row>
    <row r="142" spans="1:13" ht="15">
      <c r="A142" s="2"/>
      <c r="B142" s="2"/>
      <c r="C142" s="5"/>
      <c r="D142" s="1"/>
      <c r="E142" s="1"/>
      <c r="F142" s="74" t="s">
        <v>11</v>
      </c>
      <c r="G142" s="75"/>
      <c r="H142" s="76"/>
      <c r="I142" s="76"/>
      <c r="J142" s="76"/>
      <c r="K142" s="76"/>
      <c r="L142" s="6"/>
      <c r="M142" s="76">
        <f t="shared" si="41"/>
        <v>0</v>
      </c>
    </row>
    <row r="143" spans="1:13" ht="15">
      <c r="A143" s="2"/>
      <c r="B143" s="2"/>
      <c r="C143" s="5"/>
      <c r="D143" s="1"/>
      <c r="E143" s="1"/>
      <c r="F143" s="74" t="s">
        <v>403</v>
      </c>
      <c r="G143" s="75"/>
      <c r="H143" s="76"/>
      <c r="I143" s="76"/>
      <c r="J143" s="76"/>
      <c r="K143" s="76"/>
      <c r="L143" s="6"/>
      <c r="M143" s="76">
        <f t="shared" si="41"/>
        <v>0</v>
      </c>
    </row>
    <row r="144" spans="1:13" ht="15" customHeight="1">
      <c r="A144" s="77">
        <v>1.11</v>
      </c>
      <c r="B144" s="77"/>
      <c r="C144" s="78">
        <v>650</v>
      </c>
      <c r="D144" s="453" t="s">
        <v>453</v>
      </c>
      <c r="E144" s="454"/>
      <c r="F144" s="455"/>
      <c r="G144" s="79">
        <f>G148+G152+G156</f>
        <v>10</v>
      </c>
      <c r="H144" s="80">
        <f aca="true" t="shared" si="44" ref="H144:M147">H148+H152+H156</f>
        <v>54000</v>
      </c>
      <c r="I144" s="80">
        <f t="shared" si="44"/>
        <v>10000</v>
      </c>
      <c r="J144" s="80">
        <f t="shared" si="44"/>
        <v>0</v>
      </c>
      <c r="K144" s="80">
        <f t="shared" si="44"/>
        <v>0</v>
      </c>
      <c r="L144" s="80">
        <f t="shared" si="44"/>
        <v>0</v>
      </c>
      <c r="M144" s="80">
        <f t="shared" si="44"/>
        <v>64000</v>
      </c>
    </row>
    <row r="145" spans="1:13" ht="15">
      <c r="A145" s="2"/>
      <c r="B145" s="2"/>
      <c r="C145" s="5"/>
      <c r="D145" s="1"/>
      <c r="E145" s="1"/>
      <c r="F145" s="74" t="s">
        <v>402</v>
      </c>
      <c r="G145" s="75">
        <f>G149+G153+G157</f>
        <v>10</v>
      </c>
      <c r="H145" s="76">
        <f t="shared" si="44"/>
        <v>54000</v>
      </c>
      <c r="I145" s="76">
        <f t="shared" si="44"/>
        <v>10000</v>
      </c>
      <c r="J145" s="76">
        <f t="shared" si="44"/>
        <v>0</v>
      </c>
      <c r="K145" s="76">
        <f t="shared" si="44"/>
        <v>0</v>
      </c>
      <c r="L145" s="6">
        <f t="shared" si="44"/>
        <v>0</v>
      </c>
      <c r="M145" s="76">
        <f t="shared" si="44"/>
        <v>64000</v>
      </c>
    </row>
    <row r="146" spans="1:13" ht="15">
      <c r="A146" s="2"/>
      <c r="B146" s="2"/>
      <c r="C146" s="5"/>
      <c r="D146" s="1"/>
      <c r="E146" s="1"/>
      <c r="F146" s="74" t="s">
        <v>11</v>
      </c>
      <c r="G146" s="75"/>
      <c r="H146" s="76">
        <f t="shared" si="44"/>
        <v>0</v>
      </c>
      <c r="I146" s="76">
        <f t="shared" si="44"/>
        <v>0</v>
      </c>
      <c r="J146" s="76">
        <f t="shared" si="44"/>
        <v>0</v>
      </c>
      <c r="K146" s="76">
        <f t="shared" si="44"/>
        <v>0</v>
      </c>
      <c r="L146" s="6">
        <f t="shared" si="44"/>
        <v>0</v>
      </c>
      <c r="M146" s="76">
        <f t="shared" si="44"/>
        <v>0</v>
      </c>
    </row>
    <row r="147" spans="1:13" ht="15">
      <c r="A147" s="2"/>
      <c r="B147" s="2"/>
      <c r="C147" s="5"/>
      <c r="D147" s="1"/>
      <c r="E147" s="1"/>
      <c r="F147" s="74" t="s">
        <v>403</v>
      </c>
      <c r="G147" s="75"/>
      <c r="H147" s="76">
        <f t="shared" si="44"/>
        <v>0</v>
      </c>
      <c r="I147" s="76">
        <f t="shared" si="44"/>
        <v>0</v>
      </c>
      <c r="J147" s="76">
        <f t="shared" si="44"/>
        <v>0</v>
      </c>
      <c r="K147" s="76">
        <f t="shared" si="44"/>
        <v>0</v>
      </c>
      <c r="L147" s="6">
        <f t="shared" si="44"/>
        <v>0</v>
      </c>
      <c r="M147" s="76">
        <f t="shared" si="44"/>
        <v>0</v>
      </c>
    </row>
    <row r="148" spans="1:13" ht="15">
      <c r="A148" s="81" t="s">
        <v>454</v>
      </c>
      <c r="B148" s="81"/>
      <c r="C148" s="3">
        <v>65085</v>
      </c>
      <c r="D148" s="82"/>
      <c r="E148" s="456" t="s">
        <v>455</v>
      </c>
      <c r="F148" s="457"/>
      <c r="G148" s="83">
        <f aca="true" t="shared" si="45" ref="G148:L148">SUM(G149:G151)</f>
        <v>10</v>
      </c>
      <c r="H148" s="84">
        <f t="shared" si="45"/>
        <v>54000</v>
      </c>
      <c r="I148" s="84">
        <f t="shared" si="45"/>
        <v>10000</v>
      </c>
      <c r="J148" s="84">
        <f t="shared" si="45"/>
        <v>0</v>
      </c>
      <c r="K148" s="84">
        <f t="shared" si="45"/>
        <v>0</v>
      </c>
      <c r="L148" s="84">
        <f t="shared" si="45"/>
        <v>0</v>
      </c>
      <c r="M148" s="84">
        <f aca="true" t="shared" si="46" ref="M148:M159">SUM(H148:L148)</f>
        <v>64000</v>
      </c>
    </row>
    <row r="149" spans="1:13" ht="15">
      <c r="A149" s="2"/>
      <c r="B149" s="2"/>
      <c r="C149" s="5"/>
      <c r="D149" s="1"/>
      <c r="E149" s="1"/>
      <c r="F149" s="74" t="s">
        <v>402</v>
      </c>
      <c r="G149" s="75">
        <v>10</v>
      </c>
      <c r="H149" s="76">
        <v>54000</v>
      </c>
      <c r="I149" s="76">
        <v>10000</v>
      </c>
      <c r="J149" s="76"/>
      <c r="K149" s="76"/>
      <c r="L149" s="6">
        <v>0</v>
      </c>
      <c r="M149" s="76">
        <f t="shared" si="46"/>
        <v>64000</v>
      </c>
    </row>
    <row r="150" spans="1:13" ht="15">
      <c r="A150" s="2"/>
      <c r="B150" s="2"/>
      <c r="C150" s="5"/>
      <c r="D150" s="1"/>
      <c r="E150" s="1"/>
      <c r="F150" s="74" t="s">
        <v>11</v>
      </c>
      <c r="G150" s="75"/>
      <c r="H150" s="76"/>
      <c r="I150" s="76"/>
      <c r="J150" s="76"/>
      <c r="K150" s="76"/>
      <c r="L150" s="6">
        <v>0</v>
      </c>
      <c r="M150" s="76">
        <f t="shared" si="46"/>
        <v>0</v>
      </c>
    </row>
    <row r="151" spans="1:13" ht="15">
      <c r="A151" s="2"/>
      <c r="B151" s="2"/>
      <c r="C151" s="5"/>
      <c r="D151" s="1"/>
      <c r="E151" s="1"/>
      <c r="F151" s="74" t="s">
        <v>403</v>
      </c>
      <c r="G151" s="75"/>
      <c r="H151" s="76"/>
      <c r="I151" s="76"/>
      <c r="J151" s="76"/>
      <c r="K151" s="76"/>
      <c r="L151" s="6">
        <v>0</v>
      </c>
      <c r="M151" s="76">
        <f t="shared" si="46"/>
        <v>0</v>
      </c>
    </row>
    <row r="152" spans="1:13" ht="15">
      <c r="A152" s="81" t="s">
        <v>456</v>
      </c>
      <c r="B152" s="81"/>
      <c r="C152" s="3">
        <v>65285</v>
      </c>
      <c r="D152" s="82"/>
      <c r="E152" s="456" t="s">
        <v>457</v>
      </c>
      <c r="F152" s="457"/>
      <c r="G152" s="83">
        <f aca="true" t="shared" si="47" ref="G152:L152">SUM(G153:G155)</f>
        <v>0</v>
      </c>
      <c r="H152" s="84">
        <f t="shared" si="47"/>
        <v>0</v>
      </c>
      <c r="I152" s="84">
        <f t="shared" si="47"/>
        <v>0</v>
      </c>
      <c r="J152" s="84">
        <f t="shared" si="47"/>
        <v>0</v>
      </c>
      <c r="K152" s="84">
        <f t="shared" si="47"/>
        <v>0</v>
      </c>
      <c r="L152" s="84">
        <f t="shared" si="47"/>
        <v>0</v>
      </c>
      <c r="M152" s="84">
        <f t="shared" si="46"/>
        <v>0</v>
      </c>
    </row>
    <row r="153" spans="1:13" ht="15">
      <c r="A153" s="2"/>
      <c r="B153" s="2"/>
      <c r="C153" s="5"/>
      <c r="D153" s="1"/>
      <c r="E153" s="1"/>
      <c r="F153" s="74" t="s">
        <v>402</v>
      </c>
      <c r="G153" s="75"/>
      <c r="H153" s="76"/>
      <c r="I153" s="76"/>
      <c r="J153" s="76"/>
      <c r="K153" s="76"/>
      <c r="L153" s="6"/>
      <c r="M153" s="76">
        <f t="shared" si="46"/>
        <v>0</v>
      </c>
    </row>
    <row r="154" spans="1:13" ht="15">
      <c r="A154" s="2"/>
      <c r="B154" s="2"/>
      <c r="C154" s="5"/>
      <c r="D154" s="1"/>
      <c r="E154" s="1"/>
      <c r="F154" s="74" t="s">
        <v>11</v>
      </c>
      <c r="G154" s="75"/>
      <c r="H154" s="76"/>
      <c r="I154" s="76"/>
      <c r="J154" s="76"/>
      <c r="K154" s="76"/>
      <c r="L154" s="6"/>
      <c r="M154" s="76">
        <f t="shared" si="46"/>
        <v>0</v>
      </c>
    </row>
    <row r="155" spans="1:13" ht="15">
      <c r="A155" s="2"/>
      <c r="B155" s="2"/>
      <c r="C155" s="5"/>
      <c r="D155" s="1"/>
      <c r="E155" s="1"/>
      <c r="F155" s="74" t="s">
        <v>403</v>
      </c>
      <c r="G155" s="75"/>
      <c r="H155" s="76"/>
      <c r="I155" s="76"/>
      <c r="J155" s="76"/>
      <c r="K155" s="76"/>
      <c r="L155" s="6"/>
      <c r="M155" s="76">
        <f t="shared" si="46"/>
        <v>0</v>
      </c>
    </row>
    <row r="156" spans="1:13" ht="15">
      <c r="A156" s="81" t="s">
        <v>458</v>
      </c>
      <c r="B156" s="81"/>
      <c r="C156" s="3">
        <v>65485</v>
      </c>
      <c r="D156" s="82"/>
      <c r="E156" s="456" t="s">
        <v>412</v>
      </c>
      <c r="F156" s="457"/>
      <c r="G156" s="83">
        <f aca="true" t="shared" si="48" ref="G156:L156">SUM(G157:G159)</f>
        <v>0</v>
      </c>
      <c r="H156" s="84">
        <f t="shared" si="48"/>
        <v>0</v>
      </c>
      <c r="I156" s="84">
        <f t="shared" si="48"/>
        <v>0</v>
      </c>
      <c r="J156" s="84">
        <f t="shared" si="48"/>
        <v>0</v>
      </c>
      <c r="K156" s="84">
        <f t="shared" si="48"/>
        <v>0</v>
      </c>
      <c r="L156" s="84">
        <f t="shared" si="48"/>
        <v>0</v>
      </c>
      <c r="M156" s="84">
        <f t="shared" si="46"/>
        <v>0</v>
      </c>
    </row>
    <row r="157" spans="1:13" ht="15">
      <c r="A157" s="2"/>
      <c r="B157" s="2"/>
      <c r="C157" s="5"/>
      <c r="D157" s="1"/>
      <c r="E157" s="1"/>
      <c r="F157" s="74" t="s">
        <v>402</v>
      </c>
      <c r="G157" s="75"/>
      <c r="H157" s="76"/>
      <c r="I157" s="76"/>
      <c r="J157" s="76"/>
      <c r="K157" s="76"/>
      <c r="L157" s="6"/>
      <c r="M157" s="76">
        <f t="shared" si="46"/>
        <v>0</v>
      </c>
    </row>
    <row r="158" spans="1:13" ht="15">
      <c r="A158" s="2"/>
      <c r="B158" s="2"/>
      <c r="C158" s="5"/>
      <c r="D158" s="1"/>
      <c r="E158" s="1"/>
      <c r="F158" s="74" t="s">
        <v>11</v>
      </c>
      <c r="G158" s="75"/>
      <c r="H158" s="76"/>
      <c r="I158" s="76"/>
      <c r="J158" s="76"/>
      <c r="K158" s="76"/>
      <c r="L158" s="6"/>
      <c r="M158" s="76">
        <f t="shared" si="46"/>
        <v>0</v>
      </c>
    </row>
    <row r="159" spans="1:13" ht="15">
      <c r="A159" s="2"/>
      <c r="B159" s="2"/>
      <c r="C159" s="5"/>
      <c r="D159" s="1"/>
      <c r="E159" s="1"/>
      <c r="F159" s="74" t="s">
        <v>403</v>
      </c>
      <c r="G159" s="75"/>
      <c r="H159" s="76"/>
      <c r="I159" s="76"/>
      <c r="J159" s="76"/>
      <c r="K159" s="76"/>
      <c r="L159" s="6"/>
      <c r="M159" s="76">
        <f t="shared" si="46"/>
        <v>0</v>
      </c>
    </row>
    <row r="160" spans="1:13" ht="15" customHeight="1">
      <c r="A160" s="77">
        <v>1.14</v>
      </c>
      <c r="B160" s="77"/>
      <c r="C160" s="78">
        <v>660</v>
      </c>
      <c r="D160" s="453" t="s">
        <v>459</v>
      </c>
      <c r="E160" s="454"/>
      <c r="F160" s="455"/>
      <c r="G160" s="79">
        <f>G164+G168</f>
        <v>5</v>
      </c>
      <c r="H160" s="80">
        <f aca="true" t="shared" si="49" ref="H160:M163">H164+H168</f>
        <v>40000</v>
      </c>
      <c r="I160" s="80">
        <f t="shared" si="49"/>
        <v>7000</v>
      </c>
      <c r="J160" s="80">
        <f t="shared" si="49"/>
        <v>0</v>
      </c>
      <c r="K160" s="80">
        <f t="shared" si="49"/>
        <v>0</v>
      </c>
      <c r="L160" s="80">
        <f t="shared" si="49"/>
        <v>752862</v>
      </c>
      <c r="M160" s="80">
        <f t="shared" si="49"/>
        <v>799862</v>
      </c>
    </row>
    <row r="161" spans="1:13" ht="15">
      <c r="A161" s="2"/>
      <c r="B161" s="2"/>
      <c r="C161" s="5"/>
      <c r="D161" s="1"/>
      <c r="E161" s="1"/>
      <c r="F161" s="74" t="s">
        <v>402</v>
      </c>
      <c r="G161" s="75">
        <f>G165+G169</f>
        <v>5</v>
      </c>
      <c r="H161" s="76">
        <f t="shared" si="49"/>
        <v>40000</v>
      </c>
      <c r="I161" s="76">
        <f t="shared" si="49"/>
        <v>7000</v>
      </c>
      <c r="J161" s="76">
        <f t="shared" si="49"/>
        <v>0</v>
      </c>
      <c r="K161" s="76">
        <f t="shared" si="49"/>
        <v>0</v>
      </c>
      <c r="L161" s="6">
        <f>L165</f>
        <v>732862</v>
      </c>
      <c r="M161" s="76">
        <f t="shared" si="49"/>
        <v>779862</v>
      </c>
    </row>
    <row r="162" spans="1:13" ht="15">
      <c r="A162" s="2"/>
      <c r="B162" s="2"/>
      <c r="C162" s="5"/>
      <c r="D162" s="1"/>
      <c r="E162" s="1"/>
      <c r="F162" s="74" t="s">
        <v>11</v>
      </c>
      <c r="G162" s="75"/>
      <c r="H162" s="76">
        <f t="shared" si="49"/>
        <v>0</v>
      </c>
      <c r="I162" s="76">
        <f t="shared" si="49"/>
        <v>0</v>
      </c>
      <c r="J162" s="76">
        <f t="shared" si="49"/>
        <v>0</v>
      </c>
      <c r="K162" s="76">
        <f t="shared" si="49"/>
        <v>0</v>
      </c>
      <c r="L162" s="6">
        <f t="shared" si="49"/>
        <v>20000</v>
      </c>
      <c r="M162" s="76">
        <f t="shared" si="49"/>
        <v>20000</v>
      </c>
    </row>
    <row r="163" spans="1:13" ht="15">
      <c r="A163" s="2"/>
      <c r="B163" s="2"/>
      <c r="C163" s="5"/>
      <c r="D163" s="1"/>
      <c r="E163" s="1"/>
      <c r="F163" s="74" t="s">
        <v>403</v>
      </c>
      <c r="G163" s="75"/>
      <c r="H163" s="76">
        <f t="shared" si="49"/>
        <v>0</v>
      </c>
      <c r="I163" s="76">
        <f t="shared" si="49"/>
        <v>0</v>
      </c>
      <c r="J163" s="76">
        <f t="shared" si="49"/>
        <v>0</v>
      </c>
      <c r="K163" s="76">
        <f t="shared" si="49"/>
        <v>0</v>
      </c>
      <c r="L163" s="6">
        <f t="shared" si="49"/>
        <v>0</v>
      </c>
      <c r="M163" s="76">
        <f t="shared" si="49"/>
        <v>0</v>
      </c>
    </row>
    <row r="164" spans="1:13" ht="15">
      <c r="A164" s="81" t="s">
        <v>460</v>
      </c>
      <c r="B164" s="81"/>
      <c r="C164" s="3">
        <v>66390</v>
      </c>
      <c r="D164" s="82"/>
      <c r="E164" s="456" t="s">
        <v>2</v>
      </c>
      <c r="F164" s="457"/>
      <c r="G164" s="83">
        <f aca="true" t="shared" si="50" ref="G164:L164">SUM(G165:G167)</f>
        <v>5</v>
      </c>
      <c r="H164" s="84">
        <f t="shared" si="50"/>
        <v>40000</v>
      </c>
      <c r="I164" s="84">
        <f t="shared" si="50"/>
        <v>7000</v>
      </c>
      <c r="J164" s="84">
        <f t="shared" si="50"/>
        <v>0</v>
      </c>
      <c r="K164" s="84">
        <f t="shared" si="50"/>
        <v>0</v>
      </c>
      <c r="L164" s="84">
        <f t="shared" si="50"/>
        <v>752862</v>
      </c>
      <c r="M164" s="84">
        <f aca="true" t="shared" si="51" ref="M164:M171">SUM(H164:L164)</f>
        <v>799862</v>
      </c>
    </row>
    <row r="165" spans="1:13" ht="15">
      <c r="A165" s="2"/>
      <c r="B165" s="2"/>
      <c r="C165" s="5"/>
      <c r="D165" s="1"/>
      <c r="E165" s="1"/>
      <c r="F165" s="74" t="s">
        <v>402</v>
      </c>
      <c r="G165" s="75">
        <v>5</v>
      </c>
      <c r="H165" s="76">
        <v>40000</v>
      </c>
      <c r="I165" s="76">
        <v>7000</v>
      </c>
      <c r="J165" s="76"/>
      <c r="K165" s="76"/>
      <c r="L165" s="6">
        <v>732862</v>
      </c>
      <c r="M165" s="76">
        <f t="shared" si="51"/>
        <v>779862</v>
      </c>
    </row>
    <row r="166" spans="1:13" ht="15">
      <c r="A166" s="2"/>
      <c r="B166" s="2"/>
      <c r="C166" s="5"/>
      <c r="D166" s="1"/>
      <c r="E166" s="1"/>
      <c r="F166" s="74" t="s">
        <v>11</v>
      </c>
      <c r="G166" s="75"/>
      <c r="H166" s="76"/>
      <c r="I166" s="76"/>
      <c r="J166" s="76"/>
      <c r="K166" s="76"/>
      <c r="L166" s="6">
        <v>20000</v>
      </c>
      <c r="M166" s="76">
        <f t="shared" si="51"/>
        <v>20000</v>
      </c>
    </row>
    <row r="167" spans="1:13" ht="15">
      <c r="A167" s="2"/>
      <c r="B167" s="2"/>
      <c r="C167" s="5"/>
      <c r="D167" s="1"/>
      <c r="E167" s="1"/>
      <c r="F167" s="74" t="s">
        <v>403</v>
      </c>
      <c r="G167" s="75"/>
      <c r="H167" s="76"/>
      <c r="I167" s="76"/>
      <c r="J167" s="76"/>
      <c r="K167" s="76"/>
      <c r="L167" s="6">
        <v>0</v>
      </c>
      <c r="M167" s="76">
        <f t="shared" si="51"/>
        <v>0</v>
      </c>
    </row>
    <row r="168" spans="1:13" ht="15">
      <c r="A168" s="81" t="s">
        <v>461</v>
      </c>
      <c r="B168" s="81"/>
      <c r="C168" s="3">
        <v>66590</v>
      </c>
      <c r="D168" s="82"/>
      <c r="E168" s="456" t="s">
        <v>462</v>
      </c>
      <c r="F168" s="457"/>
      <c r="G168" s="83">
        <f aca="true" t="shared" si="52" ref="G168:L168">SUM(G169:G171)</f>
        <v>0</v>
      </c>
      <c r="H168" s="84">
        <f t="shared" si="52"/>
        <v>0</v>
      </c>
      <c r="I168" s="84">
        <f t="shared" si="52"/>
        <v>0</v>
      </c>
      <c r="J168" s="84">
        <f t="shared" si="52"/>
        <v>0</v>
      </c>
      <c r="K168" s="84">
        <f t="shared" si="52"/>
        <v>0</v>
      </c>
      <c r="L168" s="84">
        <f t="shared" si="52"/>
        <v>0</v>
      </c>
      <c r="M168" s="84">
        <f t="shared" si="51"/>
        <v>0</v>
      </c>
    </row>
    <row r="169" spans="1:13" ht="15">
      <c r="A169" s="2"/>
      <c r="B169" s="2"/>
      <c r="C169" s="5"/>
      <c r="D169" s="1"/>
      <c r="E169" s="1"/>
      <c r="F169" s="74" t="s">
        <v>402</v>
      </c>
      <c r="G169" s="75">
        <v>0</v>
      </c>
      <c r="H169" s="76"/>
      <c r="I169" s="76"/>
      <c r="J169" s="76"/>
      <c r="K169" s="76"/>
      <c r="L169" s="6"/>
      <c r="M169" s="76">
        <f t="shared" si="51"/>
        <v>0</v>
      </c>
    </row>
    <row r="170" spans="1:13" ht="15">
      <c r="A170" s="2"/>
      <c r="B170" s="2"/>
      <c r="C170" s="5"/>
      <c r="D170" s="1"/>
      <c r="E170" s="1"/>
      <c r="F170" s="74" t="s">
        <v>11</v>
      </c>
      <c r="G170" s="75"/>
      <c r="H170" s="76"/>
      <c r="I170" s="76"/>
      <c r="J170" s="76"/>
      <c r="K170" s="76"/>
      <c r="L170" s="6"/>
      <c r="M170" s="76">
        <f t="shared" si="51"/>
        <v>0</v>
      </c>
    </row>
    <row r="171" spans="1:13" ht="15">
      <c r="A171" s="2"/>
      <c r="B171" s="2"/>
      <c r="C171" s="5"/>
      <c r="D171" s="1"/>
      <c r="E171" s="1"/>
      <c r="F171" s="74" t="s">
        <v>403</v>
      </c>
      <c r="G171" s="75"/>
      <c r="H171" s="76"/>
      <c r="I171" s="76"/>
      <c r="J171" s="76"/>
      <c r="K171" s="76"/>
      <c r="L171" s="6"/>
      <c r="M171" s="76">
        <f t="shared" si="51"/>
        <v>0</v>
      </c>
    </row>
    <row r="172" spans="1:13" ht="15" customHeight="1">
      <c r="A172" s="77">
        <v>1.15</v>
      </c>
      <c r="B172" s="77"/>
      <c r="C172" s="78">
        <v>730</v>
      </c>
      <c r="D172" s="453" t="s">
        <v>5</v>
      </c>
      <c r="E172" s="454"/>
      <c r="F172" s="455"/>
      <c r="G172" s="79">
        <f>G176+G180+G184+G188</f>
        <v>151</v>
      </c>
      <c r="H172" s="80">
        <f aca="true" t="shared" si="53" ref="H172:M175">H176+H180+H184+H188</f>
        <v>1044087</v>
      </c>
      <c r="I172" s="80">
        <f t="shared" si="53"/>
        <v>454597</v>
      </c>
      <c r="J172" s="80">
        <f t="shared" si="53"/>
        <v>37000</v>
      </c>
      <c r="K172" s="80">
        <f t="shared" si="53"/>
        <v>77000</v>
      </c>
      <c r="L172" s="80">
        <f t="shared" si="53"/>
        <v>160000</v>
      </c>
      <c r="M172" s="80">
        <f t="shared" si="53"/>
        <v>1772684</v>
      </c>
    </row>
    <row r="173" spans="1:13" ht="15">
      <c r="A173" s="2"/>
      <c r="B173" s="2"/>
      <c r="C173" s="5"/>
      <c r="D173" s="1"/>
      <c r="E173" s="1"/>
      <c r="F173" s="74" t="s">
        <v>402</v>
      </c>
      <c r="G173" s="75">
        <f>G177+G181+G185+G189</f>
        <v>151</v>
      </c>
      <c r="H173" s="76">
        <f t="shared" si="53"/>
        <v>1022200</v>
      </c>
      <c r="I173" s="76">
        <f t="shared" si="53"/>
        <v>424484</v>
      </c>
      <c r="J173" s="76">
        <f t="shared" si="53"/>
        <v>37000</v>
      </c>
      <c r="K173" s="76">
        <f t="shared" si="53"/>
        <v>0</v>
      </c>
      <c r="L173" s="6">
        <f>L177+L181+L185+L189</f>
        <v>120000</v>
      </c>
      <c r="M173" s="76">
        <f t="shared" si="53"/>
        <v>1603684</v>
      </c>
    </row>
    <row r="174" spans="1:13" ht="15">
      <c r="A174" s="2"/>
      <c r="B174" s="2"/>
      <c r="C174" s="5"/>
      <c r="D174" s="1"/>
      <c r="E174" s="1"/>
      <c r="F174" s="74" t="s">
        <v>11</v>
      </c>
      <c r="G174" s="75"/>
      <c r="H174" s="76">
        <f t="shared" si="53"/>
        <v>21887</v>
      </c>
      <c r="I174" s="76">
        <f t="shared" si="53"/>
        <v>30113</v>
      </c>
      <c r="J174" s="76">
        <f t="shared" si="53"/>
        <v>0</v>
      </c>
      <c r="K174" s="76"/>
      <c r="L174" s="6">
        <f t="shared" si="53"/>
        <v>40000</v>
      </c>
      <c r="M174" s="76">
        <f t="shared" si="53"/>
        <v>169000</v>
      </c>
    </row>
    <row r="175" spans="1:13" ht="15">
      <c r="A175" s="2"/>
      <c r="B175" s="2"/>
      <c r="C175" s="5"/>
      <c r="D175" s="1"/>
      <c r="E175" s="1"/>
      <c r="F175" s="74" t="s">
        <v>403</v>
      </c>
      <c r="G175" s="75"/>
      <c r="H175" s="76">
        <f t="shared" si="53"/>
        <v>0</v>
      </c>
      <c r="I175" s="6">
        <f t="shared" si="53"/>
        <v>0</v>
      </c>
      <c r="J175" s="76">
        <f t="shared" si="53"/>
        <v>0</v>
      </c>
      <c r="K175" s="76">
        <f t="shared" si="53"/>
        <v>0</v>
      </c>
      <c r="L175" s="6">
        <f t="shared" si="53"/>
        <v>0</v>
      </c>
      <c r="M175" s="76">
        <f t="shared" si="53"/>
        <v>0</v>
      </c>
    </row>
    <row r="176" spans="1:13" ht="15">
      <c r="A176" s="81" t="s">
        <v>463</v>
      </c>
      <c r="B176" s="81"/>
      <c r="C176" s="3">
        <v>73026</v>
      </c>
      <c r="D176" s="82"/>
      <c r="E176" s="450" t="s">
        <v>464</v>
      </c>
      <c r="F176" s="451"/>
      <c r="G176" s="83">
        <f aca="true" t="shared" si="54" ref="G176:L176">SUM(G177:G179)</f>
        <v>3</v>
      </c>
      <c r="H176" s="84">
        <f t="shared" si="54"/>
        <v>25200</v>
      </c>
      <c r="I176" s="84">
        <f t="shared" si="54"/>
        <v>15000</v>
      </c>
      <c r="J176" s="84">
        <f t="shared" si="54"/>
        <v>0</v>
      </c>
      <c r="K176" s="84">
        <f t="shared" si="54"/>
        <v>77000</v>
      </c>
      <c r="L176" s="84">
        <f t="shared" si="54"/>
        <v>0</v>
      </c>
      <c r="M176" s="88">
        <f aca="true" t="shared" si="55" ref="M176:M195">SUM(H176:L176)</f>
        <v>117200</v>
      </c>
    </row>
    <row r="177" spans="1:13" ht="15">
      <c r="A177" s="2"/>
      <c r="B177" s="2"/>
      <c r="C177" s="5"/>
      <c r="D177" s="1"/>
      <c r="E177" s="1"/>
      <c r="F177" s="74" t="s">
        <v>402</v>
      </c>
      <c r="G177" s="75">
        <v>3</v>
      </c>
      <c r="H177" s="76">
        <v>25200</v>
      </c>
      <c r="I177" s="76">
        <v>15000</v>
      </c>
      <c r="J177" s="76"/>
      <c r="K177" s="76"/>
      <c r="L177" s="6">
        <v>0</v>
      </c>
      <c r="M177" s="76">
        <f t="shared" si="55"/>
        <v>40200</v>
      </c>
    </row>
    <row r="178" spans="1:13" ht="15">
      <c r="A178" s="2"/>
      <c r="B178" s="2"/>
      <c r="C178" s="5"/>
      <c r="D178" s="1"/>
      <c r="E178" s="1"/>
      <c r="F178" s="74" t="s">
        <v>11</v>
      </c>
      <c r="G178" s="75"/>
      <c r="H178" s="76"/>
      <c r="I178" s="76"/>
      <c r="J178" s="76"/>
      <c r="K178" s="6">
        <v>77000</v>
      </c>
      <c r="L178" s="6">
        <v>0</v>
      </c>
      <c r="M178" s="76">
        <f t="shared" si="55"/>
        <v>77000</v>
      </c>
    </row>
    <row r="179" spans="1:13" ht="15">
      <c r="A179" s="2"/>
      <c r="B179" s="2"/>
      <c r="C179" s="5"/>
      <c r="D179" s="1"/>
      <c r="E179" s="1"/>
      <c r="F179" s="74" t="s">
        <v>403</v>
      </c>
      <c r="G179" s="75"/>
      <c r="H179" s="76"/>
      <c r="I179" s="76"/>
      <c r="J179" s="76"/>
      <c r="K179" s="76"/>
      <c r="L179" s="6">
        <v>0</v>
      </c>
      <c r="M179" s="76">
        <f t="shared" si="55"/>
        <v>0</v>
      </c>
    </row>
    <row r="180" spans="1:13" ht="15">
      <c r="A180" s="81" t="s">
        <v>465</v>
      </c>
      <c r="B180" s="81"/>
      <c r="C180" s="3">
        <v>74000</v>
      </c>
      <c r="D180" s="82"/>
      <c r="E180" s="450" t="s">
        <v>1</v>
      </c>
      <c r="F180" s="451"/>
      <c r="G180" s="83">
        <f aca="true" t="shared" si="56" ref="G180:L180">SUM(G181:G183)</f>
        <v>124</v>
      </c>
      <c r="H180" s="84">
        <f t="shared" si="56"/>
        <v>871887</v>
      </c>
      <c r="I180" s="84">
        <f t="shared" si="56"/>
        <v>334597</v>
      </c>
      <c r="J180" s="84">
        <f t="shared" si="56"/>
        <v>25000</v>
      </c>
      <c r="K180" s="84">
        <f t="shared" si="56"/>
        <v>0</v>
      </c>
      <c r="L180" s="84">
        <f t="shared" si="56"/>
        <v>160000</v>
      </c>
      <c r="M180" s="84">
        <f t="shared" si="55"/>
        <v>1391484</v>
      </c>
    </row>
    <row r="181" spans="1:13" ht="15">
      <c r="A181" s="2"/>
      <c r="B181" s="2"/>
      <c r="C181" s="5"/>
      <c r="D181" s="1"/>
      <c r="E181" s="1"/>
      <c r="F181" s="74" t="s">
        <v>402</v>
      </c>
      <c r="G181" s="75">
        <v>124</v>
      </c>
      <c r="H181" s="76">
        <v>850000</v>
      </c>
      <c r="I181" s="6">
        <v>304484</v>
      </c>
      <c r="J181" s="76">
        <v>25000</v>
      </c>
      <c r="K181" s="76"/>
      <c r="L181" s="6">
        <v>120000</v>
      </c>
      <c r="M181" s="76">
        <f t="shared" si="55"/>
        <v>1299484</v>
      </c>
    </row>
    <row r="182" spans="1:13" ht="15">
      <c r="A182" s="2"/>
      <c r="B182" s="2"/>
      <c r="C182" s="5"/>
      <c r="D182" s="1"/>
      <c r="E182" s="1"/>
      <c r="F182" s="74" t="s">
        <v>11</v>
      </c>
      <c r="G182" s="75"/>
      <c r="H182" s="76">
        <v>21887</v>
      </c>
      <c r="I182" s="76">
        <v>30113</v>
      </c>
      <c r="J182" s="76"/>
      <c r="K182" s="76"/>
      <c r="L182" s="6">
        <v>40000</v>
      </c>
      <c r="M182" s="76">
        <f t="shared" si="55"/>
        <v>92000</v>
      </c>
    </row>
    <row r="183" spans="1:13" ht="15">
      <c r="A183" s="2"/>
      <c r="B183" s="2"/>
      <c r="C183" s="5"/>
      <c r="D183" s="1"/>
      <c r="E183" s="1"/>
      <c r="F183" s="74" t="s">
        <v>403</v>
      </c>
      <c r="G183" s="75"/>
      <c r="H183" s="76"/>
      <c r="I183" s="76"/>
      <c r="J183" s="76"/>
      <c r="K183" s="76"/>
      <c r="L183" s="6">
        <v>0</v>
      </c>
      <c r="M183" s="76">
        <f t="shared" si="55"/>
        <v>0</v>
      </c>
    </row>
    <row r="184" spans="1:13" ht="15">
      <c r="A184" s="81" t="s">
        <v>466</v>
      </c>
      <c r="B184" s="81"/>
      <c r="C184" s="3">
        <v>75581</v>
      </c>
      <c r="D184" s="82"/>
      <c r="E184" s="450" t="s">
        <v>467</v>
      </c>
      <c r="F184" s="451"/>
      <c r="G184" s="83">
        <f aca="true" t="shared" si="57" ref="G184:L184">SUM(G185:G187)</f>
        <v>12</v>
      </c>
      <c r="H184" s="84">
        <f t="shared" si="57"/>
        <v>72000</v>
      </c>
      <c r="I184" s="84">
        <f t="shared" si="57"/>
        <v>10000</v>
      </c>
      <c r="J184" s="84">
        <f t="shared" si="57"/>
        <v>2000</v>
      </c>
      <c r="K184" s="84">
        <f t="shared" si="57"/>
        <v>0</v>
      </c>
      <c r="L184" s="84">
        <f t="shared" si="57"/>
        <v>0</v>
      </c>
      <c r="M184" s="84">
        <f t="shared" si="55"/>
        <v>84000</v>
      </c>
    </row>
    <row r="185" spans="1:13" ht="15">
      <c r="A185" s="2"/>
      <c r="B185" s="2"/>
      <c r="C185" s="5"/>
      <c r="D185" s="1"/>
      <c r="E185" s="1"/>
      <c r="F185" s="74" t="s">
        <v>402</v>
      </c>
      <c r="G185" s="75">
        <v>12</v>
      </c>
      <c r="H185" s="76">
        <v>72000</v>
      </c>
      <c r="I185" s="76">
        <v>10000</v>
      </c>
      <c r="J185" s="76">
        <v>2000</v>
      </c>
      <c r="K185" s="76"/>
      <c r="L185" s="6"/>
      <c r="M185" s="76">
        <f t="shared" si="55"/>
        <v>84000</v>
      </c>
    </row>
    <row r="186" spans="1:13" ht="15">
      <c r="A186" s="2"/>
      <c r="B186" s="2"/>
      <c r="C186" s="5"/>
      <c r="D186" s="1"/>
      <c r="E186" s="1"/>
      <c r="F186" s="74" t="s">
        <v>11</v>
      </c>
      <c r="G186" s="75"/>
      <c r="H186" s="76"/>
      <c r="I186" s="76"/>
      <c r="J186" s="76"/>
      <c r="K186" s="76"/>
      <c r="L186" s="6"/>
      <c r="M186" s="76">
        <f t="shared" si="55"/>
        <v>0</v>
      </c>
    </row>
    <row r="187" spans="1:13" ht="15">
      <c r="A187" s="2"/>
      <c r="B187" s="2"/>
      <c r="C187" s="5"/>
      <c r="D187" s="1"/>
      <c r="E187" s="1"/>
      <c r="F187" s="74" t="s">
        <v>403</v>
      </c>
      <c r="G187" s="75"/>
      <c r="H187" s="76"/>
      <c r="I187" s="76"/>
      <c r="J187" s="76"/>
      <c r="K187" s="76"/>
      <c r="L187" s="6"/>
      <c r="M187" s="76">
        <f t="shared" si="55"/>
        <v>0</v>
      </c>
    </row>
    <row r="188" spans="1:13" ht="15">
      <c r="A188" s="81" t="s">
        <v>468</v>
      </c>
      <c r="B188" s="81"/>
      <c r="C188" s="3">
        <v>75580</v>
      </c>
      <c r="D188" s="82"/>
      <c r="E188" s="450" t="s">
        <v>469</v>
      </c>
      <c r="F188" s="451"/>
      <c r="G188" s="83">
        <f aca="true" t="shared" si="58" ref="G188:L188">SUM(G189:G191)</f>
        <v>12</v>
      </c>
      <c r="H188" s="84">
        <f t="shared" si="58"/>
        <v>75000</v>
      </c>
      <c r="I188" s="84">
        <f t="shared" si="58"/>
        <v>95000</v>
      </c>
      <c r="J188" s="84">
        <f t="shared" si="58"/>
        <v>10000</v>
      </c>
      <c r="K188" s="84">
        <f t="shared" si="58"/>
        <v>0</v>
      </c>
      <c r="L188" s="84">
        <f t="shared" si="58"/>
        <v>0</v>
      </c>
      <c r="M188" s="84">
        <f t="shared" si="55"/>
        <v>180000</v>
      </c>
    </row>
    <row r="189" spans="1:13" ht="15">
      <c r="A189" s="2"/>
      <c r="B189" s="2"/>
      <c r="C189" s="5"/>
      <c r="D189" s="1"/>
      <c r="E189" s="1"/>
      <c r="F189" s="74" t="s">
        <v>402</v>
      </c>
      <c r="G189" s="75">
        <v>12</v>
      </c>
      <c r="H189" s="76">
        <v>75000</v>
      </c>
      <c r="I189" s="6">
        <v>95000</v>
      </c>
      <c r="J189" s="76">
        <v>10000</v>
      </c>
      <c r="K189" s="76"/>
      <c r="L189" s="6">
        <v>0</v>
      </c>
      <c r="M189" s="76">
        <f t="shared" si="55"/>
        <v>180000</v>
      </c>
    </row>
    <row r="190" spans="1:13" ht="15">
      <c r="A190" s="2"/>
      <c r="B190" s="2"/>
      <c r="C190" s="5"/>
      <c r="D190" s="1"/>
      <c r="E190" s="1"/>
      <c r="F190" s="74" t="s">
        <v>11</v>
      </c>
      <c r="G190" s="75"/>
      <c r="H190" s="76"/>
      <c r="I190" s="76"/>
      <c r="J190" s="76"/>
      <c r="K190" s="76"/>
      <c r="L190" s="6">
        <v>0</v>
      </c>
      <c r="M190" s="76">
        <f t="shared" si="55"/>
        <v>0</v>
      </c>
    </row>
    <row r="191" spans="1:13" ht="15">
      <c r="A191" s="2"/>
      <c r="B191" s="2"/>
      <c r="C191" s="5"/>
      <c r="D191" s="1"/>
      <c r="E191" s="1"/>
      <c r="F191" s="74" t="s">
        <v>403</v>
      </c>
      <c r="G191" s="75"/>
      <c r="H191" s="76"/>
      <c r="I191" s="76"/>
      <c r="J191" s="76"/>
      <c r="K191" s="76"/>
      <c r="L191" s="6">
        <v>0</v>
      </c>
      <c r="M191" s="76">
        <f t="shared" si="55"/>
        <v>0</v>
      </c>
    </row>
    <row r="192" spans="1:13" ht="15">
      <c r="A192" s="77">
        <v>1.16</v>
      </c>
      <c r="B192" s="77"/>
      <c r="C192" s="78">
        <v>760</v>
      </c>
      <c r="D192" s="458" t="s">
        <v>470</v>
      </c>
      <c r="E192" s="459"/>
      <c r="F192" s="460"/>
      <c r="G192" s="79">
        <f aca="true" t="shared" si="59" ref="G192:L192">SUM(G193:G195)</f>
        <v>0</v>
      </c>
      <c r="H192" s="80">
        <f t="shared" si="59"/>
        <v>0</v>
      </c>
      <c r="I192" s="80">
        <f t="shared" si="59"/>
        <v>0</v>
      </c>
      <c r="J192" s="80">
        <f t="shared" si="59"/>
        <v>0</v>
      </c>
      <c r="K192" s="80">
        <f t="shared" si="59"/>
        <v>0</v>
      </c>
      <c r="L192" s="80">
        <f t="shared" si="59"/>
        <v>0</v>
      </c>
      <c r="M192" s="80">
        <f t="shared" si="55"/>
        <v>0</v>
      </c>
    </row>
    <row r="193" spans="1:13" ht="15">
      <c r="A193" s="2"/>
      <c r="B193" s="2"/>
      <c r="C193" s="5"/>
      <c r="D193" s="1"/>
      <c r="E193" s="1"/>
      <c r="F193" s="74" t="s">
        <v>402</v>
      </c>
      <c r="G193" s="75"/>
      <c r="H193" s="76"/>
      <c r="I193" s="76"/>
      <c r="J193" s="76"/>
      <c r="K193" s="76"/>
      <c r="L193" s="6">
        <v>0</v>
      </c>
      <c r="M193" s="76">
        <f t="shared" si="55"/>
        <v>0</v>
      </c>
    </row>
    <row r="194" spans="1:13" ht="15">
      <c r="A194" s="2"/>
      <c r="B194" s="2"/>
      <c r="C194" s="5"/>
      <c r="D194" s="1"/>
      <c r="E194" s="1"/>
      <c r="F194" s="74" t="s">
        <v>11</v>
      </c>
      <c r="G194" s="75"/>
      <c r="H194" s="76"/>
      <c r="I194" s="76"/>
      <c r="J194" s="76"/>
      <c r="K194" s="76"/>
      <c r="L194" s="6">
        <v>0</v>
      </c>
      <c r="M194" s="76">
        <f t="shared" si="55"/>
        <v>0</v>
      </c>
    </row>
    <row r="195" spans="1:13" ht="15">
      <c r="A195" s="2"/>
      <c r="B195" s="2"/>
      <c r="C195" s="5"/>
      <c r="D195" s="1"/>
      <c r="E195" s="1"/>
      <c r="F195" s="74" t="s">
        <v>403</v>
      </c>
      <c r="G195" s="75"/>
      <c r="H195" s="76"/>
      <c r="I195" s="76"/>
      <c r="J195" s="76"/>
      <c r="K195" s="76"/>
      <c r="L195" s="6">
        <v>0</v>
      </c>
      <c r="M195" s="76">
        <f t="shared" si="55"/>
        <v>0</v>
      </c>
    </row>
    <row r="196" spans="1:13" ht="15" customHeight="1">
      <c r="A196" s="77">
        <v>1.17</v>
      </c>
      <c r="B196" s="77"/>
      <c r="C196" s="78">
        <v>850</v>
      </c>
      <c r="D196" s="453" t="s">
        <v>19</v>
      </c>
      <c r="E196" s="454"/>
      <c r="F196" s="455"/>
      <c r="G196" s="79">
        <f>G200+G204+G208</f>
        <v>9</v>
      </c>
      <c r="H196" s="80">
        <f aca="true" t="shared" si="60" ref="H196:M199">H200+H204+H208</f>
        <v>54000</v>
      </c>
      <c r="I196" s="80">
        <f t="shared" si="60"/>
        <v>92500</v>
      </c>
      <c r="J196" s="80">
        <f t="shared" si="60"/>
        <v>0</v>
      </c>
      <c r="K196" s="80">
        <f t="shared" si="60"/>
        <v>55000</v>
      </c>
      <c r="L196" s="80">
        <f t="shared" si="60"/>
        <v>175000</v>
      </c>
      <c r="M196" s="80">
        <f t="shared" si="60"/>
        <v>376500</v>
      </c>
    </row>
    <row r="197" spans="1:13" ht="15">
      <c r="A197" s="2"/>
      <c r="B197" s="2"/>
      <c r="C197" s="5"/>
      <c r="D197" s="1"/>
      <c r="E197" s="1"/>
      <c r="F197" s="74" t="s">
        <v>402</v>
      </c>
      <c r="G197" s="75">
        <f>G201+G205+G209</f>
        <v>9</v>
      </c>
      <c r="H197" s="76">
        <f t="shared" si="60"/>
        <v>54000</v>
      </c>
      <c r="I197" s="76">
        <f t="shared" si="60"/>
        <v>92500</v>
      </c>
      <c r="J197" s="76">
        <f t="shared" si="60"/>
        <v>0</v>
      </c>
      <c r="K197" s="76">
        <f t="shared" si="60"/>
        <v>0</v>
      </c>
      <c r="L197" s="6">
        <f>L201+L205+L209</f>
        <v>95000</v>
      </c>
      <c r="M197" s="76">
        <f t="shared" si="60"/>
        <v>241500</v>
      </c>
    </row>
    <row r="198" spans="1:13" ht="15">
      <c r="A198" s="2"/>
      <c r="B198" s="2"/>
      <c r="C198" s="5"/>
      <c r="D198" s="1"/>
      <c r="E198" s="1"/>
      <c r="F198" s="74" t="s">
        <v>11</v>
      </c>
      <c r="G198" s="75"/>
      <c r="H198" s="76">
        <f t="shared" si="60"/>
        <v>0</v>
      </c>
      <c r="I198" s="76">
        <f t="shared" si="60"/>
        <v>0</v>
      </c>
      <c r="J198" s="76">
        <f t="shared" si="60"/>
        <v>0</v>
      </c>
      <c r="K198" s="76">
        <f t="shared" si="60"/>
        <v>55000</v>
      </c>
      <c r="L198" s="6">
        <f t="shared" si="60"/>
        <v>80000</v>
      </c>
      <c r="M198" s="76">
        <f t="shared" si="60"/>
        <v>135000</v>
      </c>
    </row>
    <row r="199" spans="1:13" ht="15">
      <c r="A199" s="2"/>
      <c r="B199" s="2"/>
      <c r="C199" s="5"/>
      <c r="D199" s="1"/>
      <c r="E199" s="1"/>
      <c r="F199" s="74" t="s">
        <v>403</v>
      </c>
      <c r="G199" s="75"/>
      <c r="H199" s="76">
        <f t="shared" si="60"/>
        <v>0</v>
      </c>
      <c r="I199" s="76">
        <f t="shared" si="60"/>
        <v>0</v>
      </c>
      <c r="J199" s="76">
        <f t="shared" si="60"/>
        <v>0</v>
      </c>
      <c r="K199" s="76">
        <f t="shared" si="60"/>
        <v>0</v>
      </c>
      <c r="L199" s="6">
        <f t="shared" si="60"/>
        <v>0</v>
      </c>
      <c r="M199" s="76">
        <f t="shared" si="60"/>
        <v>0</v>
      </c>
    </row>
    <row r="200" spans="1:13" ht="15">
      <c r="A200" s="81" t="s">
        <v>471</v>
      </c>
      <c r="B200" s="81"/>
      <c r="C200" s="3">
        <v>85017</v>
      </c>
      <c r="D200" s="82"/>
      <c r="E200" s="456" t="s">
        <v>20</v>
      </c>
      <c r="F200" s="457"/>
      <c r="G200" s="83">
        <f aca="true" t="shared" si="61" ref="G200:L200">SUM(G201:G203)</f>
        <v>9</v>
      </c>
      <c r="H200" s="84">
        <f t="shared" si="61"/>
        <v>54000</v>
      </c>
      <c r="I200" s="84">
        <f t="shared" si="61"/>
        <v>92500</v>
      </c>
      <c r="J200" s="84">
        <f t="shared" si="61"/>
        <v>0</v>
      </c>
      <c r="K200" s="84">
        <f t="shared" si="61"/>
        <v>55000</v>
      </c>
      <c r="L200" s="84">
        <f t="shared" si="61"/>
        <v>33000</v>
      </c>
      <c r="M200" s="84">
        <f aca="true" t="shared" si="62" ref="M200:M211">SUM(H200:L200)</f>
        <v>234500</v>
      </c>
    </row>
    <row r="201" spans="1:13" ht="15">
      <c r="A201" s="2"/>
      <c r="B201" s="2"/>
      <c r="C201" s="5"/>
      <c r="D201" s="1"/>
      <c r="E201" s="1"/>
      <c r="F201" s="74" t="s">
        <v>402</v>
      </c>
      <c r="G201" s="75">
        <v>9</v>
      </c>
      <c r="H201" s="76">
        <v>54000</v>
      </c>
      <c r="I201" s="6">
        <v>92500</v>
      </c>
      <c r="J201" s="6"/>
      <c r="K201" s="6"/>
      <c r="L201" s="6">
        <v>3000</v>
      </c>
      <c r="M201" s="76">
        <f t="shared" si="62"/>
        <v>149500</v>
      </c>
    </row>
    <row r="202" spans="1:13" ht="15">
      <c r="A202" s="2"/>
      <c r="B202" s="2"/>
      <c r="C202" s="5"/>
      <c r="D202" s="1"/>
      <c r="E202" s="1"/>
      <c r="F202" s="74" t="s">
        <v>11</v>
      </c>
      <c r="G202" s="75"/>
      <c r="H202" s="76"/>
      <c r="I202" s="6"/>
      <c r="J202" s="6"/>
      <c r="K202" s="6">
        <v>55000</v>
      </c>
      <c r="L202" s="6">
        <v>30000</v>
      </c>
      <c r="M202" s="76">
        <f t="shared" si="62"/>
        <v>85000</v>
      </c>
    </row>
    <row r="203" spans="1:13" ht="15">
      <c r="A203" s="2"/>
      <c r="B203" s="2"/>
      <c r="C203" s="5"/>
      <c r="D203" s="1"/>
      <c r="E203" s="1"/>
      <c r="F203" s="74" t="s">
        <v>403</v>
      </c>
      <c r="G203" s="75"/>
      <c r="H203" s="76"/>
      <c r="I203" s="6"/>
      <c r="J203" s="6"/>
      <c r="K203" s="6"/>
      <c r="L203" s="6">
        <v>0</v>
      </c>
      <c r="M203" s="76">
        <f t="shared" si="62"/>
        <v>0</v>
      </c>
    </row>
    <row r="204" spans="1:13" ht="15">
      <c r="A204" s="81" t="s">
        <v>472</v>
      </c>
      <c r="B204" s="81"/>
      <c r="C204" s="3">
        <v>85057</v>
      </c>
      <c r="D204" s="82"/>
      <c r="E204" s="456" t="s">
        <v>7</v>
      </c>
      <c r="F204" s="457"/>
      <c r="G204" s="83">
        <f aca="true" t="shared" si="63" ref="G204:L204">SUM(G205:G207)</f>
        <v>0</v>
      </c>
      <c r="H204" s="84">
        <f t="shared" si="63"/>
        <v>0</v>
      </c>
      <c r="I204" s="84">
        <f t="shared" si="63"/>
        <v>0</v>
      </c>
      <c r="J204" s="84">
        <f t="shared" si="63"/>
        <v>0</v>
      </c>
      <c r="K204" s="84">
        <f t="shared" si="63"/>
        <v>0</v>
      </c>
      <c r="L204" s="84">
        <f t="shared" si="63"/>
        <v>5000</v>
      </c>
      <c r="M204" s="84">
        <f t="shared" si="62"/>
        <v>5000</v>
      </c>
    </row>
    <row r="205" spans="1:13" ht="15">
      <c r="A205" s="2"/>
      <c r="B205" s="2"/>
      <c r="C205" s="5"/>
      <c r="D205" s="1"/>
      <c r="E205" s="1"/>
      <c r="F205" s="74" t="s">
        <v>402</v>
      </c>
      <c r="G205" s="75"/>
      <c r="H205" s="76"/>
      <c r="I205" s="76"/>
      <c r="J205" s="76"/>
      <c r="K205" s="76"/>
      <c r="L205" s="6">
        <v>5000</v>
      </c>
      <c r="M205" s="76">
        <f t="shared" si="62"/>
        <v>5000</v>
      </c>
    </row>
    <row r="206" spans="1:13" ht="15">
      <c r="A206" s="2"/>
      <c r="B206" s="2"/>
      <c r="C206" s="5"/>
      <c r="D206" s="1"/>
      <c r="E206" s="1"/>
      <c r="F206" s="74" t="s">
        <v>11</v>
      </c>
      <c r="G206" s="75"/>
      <c r="H206" s="76"/>
      <c r="I206" s="76"/>
      <c r="J206" s="76"/>
      <c r="K206" s="76"/>
      <c r="L206" s="6"/>
      <c r="M206" s="76">
        <f t="shared" si="62"/>
        <v>0</v>
      </c>
    </row>
    <row r="207" spans="1:13" ht="15">
      <c r="A207" s="2"/>
      <c r="B207" s="2"/>
      <c r="C207" s="5"/>
      <c r="D207" s="1"/>
      <c r="E207" s="1"/>
      <c r="F207" s="74" t="s">
        <v>403</v>
      </c>
      <c r="G207" s="75"/>
      <c r="H207" s="76"/>
      <c r="I207" s="76"/>
      <c r="J207" s="76"/>
      <c r="K207" s="76"/>
      <c r="L207" s="6"/>
      <c r="M207" s="76">
        <f t="shared" si="62"/>
        <v>0</v>
      </c>
    </row>
    <row r="208" spans="1:13" ht="15">
      <c r="A208" s="81" t="s">
        <v>473</v>
      </c>
      <c r="B208" s="81"/>
      <c r="C208" s="3">
        <v>85097</v>
      </c>
      <c r="D208" s="82"/>
      <c r="E208" s="456" t="s">
        <v>8</v>
      </c>
      <c r="F208" s="457"/>
      <c r="G208" s="83">
        <f aca="true" t="shared" si="64" ref="G208:L208">SUM(G209:G211)</f>
        <v>0</v>
      </c>
      <c r="H208" s="84">
        <f t="shared" si="64"/>
        <v>0</v>
      </c>
      <c r="I208" s="84">
        <f t="shared" si="64"/>
        <v>0</v>
      </c>
      <c r="J208" s="84">
        <f t="shared" si="64"/>
        <v>0</v>
      </c>
      <c r="K208" s="84">
        <f t="shared" si="64"/>
        <v>0</v>
      </c>
      <c r="L208" s="84">
        <f t="shared" si="64"/>
        <v>137000</v>
      </c>
      <c r="M208" s="84">
        <f t="shared" si="62"/>
        <v>137000</v>
      </c>
    </row>
    <row r="209" spans="1:13" ht="15">
      <c r="A209" s="2"/>
      <c r="B209" s="2"/>
      <c r="C209" s="5"/>
      <c r="D209" s="1"/>
      <c r="E209" s="1"/>
      <c r="F209" s="74" t="s">
        <v>402</v>
      </c>
      <c r="G209" s="75"/>
      <c r="H209" s="76"/>
      <c r="I209" s="76"/>
      <c r="J209" s="76"/>
      <c r="K209" s="76"/>
      <c r="L209" s="6">
        <v>87000</v>
      </c>
      <c r="M209" s="76">
        <f t="shared" si="62"/>
        <v>87000</v>
      </c>
    </row>
    <row r="210" spans="1:13" ht="15">
      <c r="A210" s="2"/>
      <c r="B210" s="2"/>
      <c r="C210" s="5"/>
      <c r="D210" s="1"/>
      <c r="E210" s="1"/>
      <c r="F210" s="74" t="s">
        <v>11</v>
      </c>
      <c r="G210" s="75"/>
      <c r="H210" s="76"/>
      <c r="I210" s="76"/>
      <c r="J210" s="76"/>
      <c r="K210" s="76"/>
      <c r="L210" s="6">
        <v>50000</v>
      </c>
      <c r="M210" s="76">
        <f t="shared" si="62"/>
        <v>50000</v>
      </c>
    </row>
    <row r="211" spans="1:13" ht="15">
      <c r="A211" s="2"/>
      <c r="B211" s="2"/>
      <c r="C211" s="5"/>
      <c r="D211" s="1"/>
      <c r="E211" s="1"/>
      <c r="F211" s="74" t="s">
        <v>403</v>
      </c>
      <c r="G211" s="75"/>
      <c r="H211" s="76"/>
      <c r="I211" s="76"/>
      <c r="J211" s="76"/>
      <c r="K211" s="76"/>
      <c r="L211" s="6"/>
      <c r="M211" s="76">
        <f t="shared" si="62"/>
        <v>0</v>
      </c>
    </row>
    <row r="212" spans="1:13" ht="15" customHeight="1">
      <c r="A212" s="77">
        <v>1.18</v>
      </c>
      <c r="B212" s="77"/>
      <c r="C212" s="78">
        <v>920</v>
      </c>
      <c r="D212" s="453" t="s">
        <v>6</v>
      </c>
      <c r="E212" s="454"/>
      <c r="F212" s="455"/>
      <c r="G212" s="79">
        <f>G216+G220+G224+G228+G232</f>
        <v>651</v>
      </c>
      <c r="H212" s="80">
        <f aca="true" t="shared" si="65" ref="H212:M215">H216+H220+H224+H228</f>
        <v>3881663</v>
      </c>
      <c r="I212" s="80">
        <f t="shared" si="65"/>
        <v>335220</v>
      </c>
      <c r="J212" s="80">
        <f t="shared" si="65"/>
        <v>33000</v>
      </c>
      <c r="K212" s="80">
        <f t="shared" si="65"/>
        <v>43750</v>
      </c>
      <c r="L212" s="80">
        <f t="shared" si="65"/>
        <v>107000</v>
      </c>
      <c r="M212" s="80">
        <f t="shared" si="65"/>
        <v>4400633</v>
      </c>
    </row>
    <row r="213" spans="1:13" ht="15">
      <c r="A213" s="2"/>
      <c r="B213" s="2"/>
      <c r="C213" s="5"/>
      <c r="D213" s="1"/>
      <c r="E213" s="1"/>
      <c r="F213" s="74" t="s">
        <v>402</v>
      </c>
      <c r="G213" s="75">
        <f>G217+G221+G225+G229</f>
        <v>651</v>
      </c>
      <c r="H213" s="76">
        <f t="shared" si="65"/>
        <v>3869663</v>
      </c>
      <c r="I213" s="76">
        <f t="shared" si="65"/>
        <v>246000</v>
      </c>
      <c r="J213" s="76">
        <f t="shared" si="65"/>
        <v>33000</v>
      </c>
      <c r="K213" s="76">
        <f t="shared" si="65"/>
        <v>0</v>
      </c>
      <c r="L213" s="76">
        <f t="shared" si="65"/>
        <v>27000</v>
      </c>
      <c r="M213" s="76">
        <f t="shared" si="65"/>
        <v>4175663</v>
      </c>
    </row>
    <row r="214" spans="1:13" ht="15">
      <c r="A214" s="2"/>
      <c r="B214" s="2"/>
      <c r="C214" s="5"/>
      <c r="D214" s="1"/>
      <c r="E214" s="1"/>
      <c r="F214" s="74" t="s">
        <v>11</v>
      </c>
      <c r="G214" s="75"/>
      <c r="H214" s="76">
        <f t="shared" si="65"/>
        <v>12000</v>
      </c>
      <c r="I214" s="76">
        <f t="shared" si="65"/>
        <v>89220</v>
      </c>
      <c r="J214" s="76">
        <f t="shared" si="65"/>
        <v>0</v>
      </c>
      <c r="K214" s="76">
        <f t="shared" si="65"/>
        <v>43750</v>
      </c>
      <c r="L214" s="6">
        <f>L218+L222+L226+L230</f>
        <v>80000</v>
      </c>
      <c r="M214" s="76">
        <f t="shared" si="65"/>
        <v>224970</v>
      </c>
    </row>
    <row r="215" spans="1:13" ht="15">
      <c r="A215" s="2"/>
      <c r="B215" s="2"/>
      <c r="C215" s="5"/>
      <c r="D215" s="1"/>
      <c r="E215" s="1"/>
      <c r="F215" s="74" t="s">
        <v>403</v>
      </c>
      <c r="G215" s="75"/>
      <c r="H215" s="76">
        <f t="shared" si="65"/>
        <v>0</v>
      </c>
      <c r="I215" s="76">
        <f t="shared" si="65"/>
        <v>0</v>
      </c>
      <c r="J215" s="76">
        <f t="shared" si="65"/>
        <v>0</v>
      </c>
      <c r="K215" s="76">
        <f t="shared" si="65"/>
        <v>0</v>
      </c>
      <c r="L215" s="76">
        <f t="shared" si="65"/>
        <v>0</v>
      </c>
      <c r="M215" s="76">
        <f t="shared" si="65"/>
        <v>0</v>
      </c>
    </row>
    <row r="216" spans="1:13" ht="15">
      <c r="A216" s="81" t="s">
        <v>474</v>
      </c>
      <c r="B216" s="81"/>
      <c r="C216" s="3">
        <v>92085</v>
      </c>
      <c r="D216" s="82"/>
      <c r="E216" s="450" t="s">
        <v>464</v>
      </c>
      <c r="F216" s="451"/>
      <c r="G216" s="83">
        <f aca="true" t="shared" si="66" ref="G216:L216">SUM(G217:G219)</f>
        <v>8</v>
      </c>
      <c r="H216" s="84">
        <f t="shared" si="66"/>
        <v>54010</v>
      </c>
      <c r="I216" s="84">
        <f t="shared" si="66"/>
        <v>45000</v>
      </c>
      <c r="J216" s="84">
        <f t="shared" si="66"/>
        <v>0</v>
      </c>
      <c r="K216" s="84">
        <f t="shared" si="66"/>
        <v>43750</v>
      </c>
      <c r="L216" s="84">
        <f t="shared" si="66"/>
        <v>0</v>
      </c>
      <c r="M216" s="84">
        <f aca="true" t="shared" si="67" ref="M216:M228">SUM(H216:L216)</f>
        <v>142760</v>
      </c>
    </row>
    <row r="217" spans="1:13" ht="15">
      <c r="A217" s="2"/>
      <c r="B217" s="2"/>
      <c r="C217" s="5"/>
      <c r="D217" s="1"/>
      <c r="E217" s="1"/>
      <c r="F217" s="74" t="s">
        <v>402</v>
      </c>
      <c r="G217" s="75">
        <v>8</v>
      </c>
      <c r="H217" s="76">
        <v>54010</v>
      </c>
      <c r="I217" s="76">
        <v>30000</v>
      </c>
      <c r="J217" s="76"/>
      <c r="K217" s="76"/>
      <c r="L217" s="6"/>
      <c r="M217" s="76">
        <f t="shared" si="67"/>
        <v>84010</v>
      </c>
    </row>
    <row r="218" spans="1:13" ht="15">
      <c r="A218" s="2"/>
      <c r="B218" s="2"/>
      <c r="C218" s="5"/>
      <c r="D218" s="1"/>
      <c r="E218" s="1"/>
      <c r="F218" s="74" t="s">
        <v>11</v>
      </c>
      <c r="G218" s="75"/>
      <c r="H218" s="76"/>
      <c r="I218" s="76">
        <v>15000</v>
      </c>
      <c r="J218" s="76"/>
      <c r="K218" s="76">
        <v>43750</v>
      </c>
      <c r="L218" s="6"/>
      <c r="M218" s="76">
        <f t="shared" si="67"/>
        <v>58750</v>
      </c>
    </row>
    <row r="219" spans="1:13" ht="15">
      <c r="A219" s="2"/>
      <c r="B219" s="2"/>
      <c r="C219" s="5"/>
      <c r="D219" s="1"/>
      <c r="E219" s="1"/>
      <c r="F219" s="74" t="s">
        <v>403</v>
      </c>
      <c r="G219" s="75"/>
      <c r="H219" s="76"/>
      <c r="I219" s="76"/>
      <c r="J219" s="76"/>
      <c r="K219" s="76"/>
      <c r="L219" s="6">
        <v>0</v>
      </c>
      <c r="M219" s="76">
        <f t="shared" si="67"/>
        <v>0</v>
      </c>
    </row>
    <row r="220" spans="1:13" ht="15">
      <c r="A220" s="81" t="s">
        <v>475</v>
      </c>
      <c r="B220" s="81"/>
      <c r="C220" s="3">
        <v>92530</v>
      </c>
      <c r="D220" s="82"/>
      <c r="E220" s="450" t="s">
        <v>476</v>
      </c>
      <c r="F220" s="451"/>
      <c r="G220" s="83">
        <f aca="true" t="shared" si="68" ref="G220:L220">SUM(G221:G223)</f>
        <v>43</v>
      </c>
      <c r="H220" s="84">
        <f t="shared" si="68"/>
        <v>200489</v>
      </c>
      <c r="I220" s="84">
        <f t="shared" si="68"/>
        <v>84000</v>
      </c>
      <c r="J220" s="84">
        <f t="shared" si="68"/>
        <v>8000</v>
      </c>
      <c r="K220" s="84">
        <f t="shared" si="68"/>
        <v>0</v>
      </c>
      <c r="L220" s="84">
        <f t="shared" si="68"/>
        <v>17000</v>
      </c>
      <c r="M220" s="84">
        <f t="shared" si="67"/>
        <v>309489</v>
      </c>
    </row>
    <row r="221" spans="1:13" ht="15">
      <c r="A221" s="2"/>
      <c r="B221" s="2"/>
      <c r="C221" s="5"/>
      <c r="D221" s="1"/>
      <c r="E221" s="1"/>
      <c r="F221" s="74" t="s">
        <v>402</v>
      </c>
      <c r="G221" s="75">
        <v>43</v>
      </c>
      <c r="H221" s="374">
        <v>200489</v>
      </c>
      <c r="I221" s="374">
        <v>16000</v>
      </c>
      <c r="J221" s="374">
        <v>8000</v>
      </c>
      <c r="K221" s="6"/>
      <c r="L221" s="6">
        <v>0</v>
      </c>
      <c r="M221" s="76">
        <f t="shared" si="67"/>
        <v>224489</v>
      </c>
    </row>
    <row r="222" spans="1:13" ht="15">
      <c r="A222" s="2"/>
      <c r="B222" s="2"/>
      <c r="C222" s="5"/>
      <c r="D222" s="1"/>
      <c r="E222" s="1"/>
      <c r="F222" s="74" t="s">
        <v>11</v>
      </c>
      <c r="G222" s="75"/>
      <c r="H222" s="374"/>
      <c r="I222" s="374">
        <v>68000</v>
      </c>
      <c r="J222" s="374"/>
      <c r="K222" s="6"/>
      <c r="L222" s="6">
        <v>17000</v>
      </c>
      <c r="M222" s="76">
        <f t="shared" si="67"/>
        <v>85000</v>
      </c>
    </row>
    <row r="223" spans="1:13" ht="15">
      <c r="A223" s="2"/>
      <c r="B223" s="2"/>
      <c r="C223" s="5"/>
      <c r="D223" s="1"/>
      <c r="E223" s="1"/>
      <c r="F223" s="74" t="s">
        <v>403</v>
      </c>
      <c r="G223" s="75"/>
      <c r="H223" s="6"/>
      <c r="I223" s="6"/>
      <c r="J223" s="6"/>
      <c r="K223" s="6"/>
      <c r="L223" s="6">
        <v>0</v>
      </c>
      <c r="M223" s="76">
        <f t="shared" si="67"/>
        <v>0</v>
      </c>
    </row>
    <row r="224" spans="1:13" ht="15">
      <c r="A224" s="81" t="s">
        <v>477</v>
      </c>
      <c r="B224" s="81"/>
      <c r="C224" s="3">
        <v>93480</v>
      </c>
      <c r="D224" s="82"/>
      <c r="E224" s="450" t="s">
        <v>23</v>
      </c>
      <c r="F224" s="451"/>
      <c r="G224" s="83">
        <f aca="true" t="shared" si="69" ref="G224:L224">SUM(G225:G227)</f>
        <v>475</v>
      </c>
      <c r="H224" s="84">
        <f t="shared" si="69"/>
        <v>2789124</v>
      </c>
      <c r="I224" s="84">
        <f t="shared" si="69"/>
        <v>165720</v>
      </c>
      <c r="J224" s="84">
        <f t="shared" si="69"/>
        <v>16000</v>
      </c>
      <c r="K224" s="84">
        <f t="shared" si="69"/>
        <v>0</v>
      </c>
      <c r="L224" s="84">
        <f t="shared" si="69"/>
        <v>63000</v>
      </c>
      <c r="M224" s="84">
        <f t="shared" si="67"/>
        <v>3033844</v>
      </c>
    </row>
    <row r="225" spans="1:13" ht="15">
      <c r="A225" s="2"/>
      <c r="B225" s="2"/>
      <c r="C225" s="5"/>
      <c r="D225" s="1"/>
      <c r="E225" s="1"/>
      <c r="F225" s="74" t="s">
        <v>402</v>
      </c>
      <c r="G225" s="75">
        <v>475</v>
      </c>
      <c r="H225" s="375">
        <v>2789124</v>
      </c>
      <c r="I225" s="374">
        <v>165000</v>
      </c>
      <c r="J225" s="374">
        <v>16000</v>
      </c>
      <c r="K225" s="6"/>
      <c r="L225" s="6">
        <v>0</v>
      </c>
      <c r="M225" s="76">
        <f t="shared" si="67"/>
        <v>2970124</v>
      </c>
    </row>
    <row r="226" spans="1:13" ht="15">
      <c r="A226" s="2"/>
      <c r="B226" s="2"/>
      <c r="C226" s="5"/>
      <c r="D226" s="1"/>
      <c r="E226" s="1"/>
      <c r="F226" s="74" t="s">
        <v>11</v>
      </c>
      <c r="G226" s="75"/>
      <c r="H226" s="374"/>
      <c r="I226" s="374">
        <v>720</v>
      </c>
      <c r="J226" s="374"/>
      <c r="K226" s="6"/>
      <c r="L226" s="6">
        <v>63000</v>
      </c>
      <c r="M226" s="76">
        <f t="shared" si="67"/>
        <v>63720</v>
      </c>
    </row>
    <row r="227" spans="1:13" ht="15">
      <c r="A227" s="2"/>
      <c r="B227" s="2"/>
      <c r="C227" s="5"/>
      <c r="D227" s="1"/>
      <c r="E227" s="1"/>
      <c r="F227" s="74" t="s">
        <v>403</v>
      </c>
      <c r="G227" s="75"/>
      <c r="H227" s="6"/>
      <c r="I227" s="6"/>
      <c r="J227" s="6"/>
      <c r="K227" s="6"/>
      <c r="L227" s="6">
        <v>0</v>
      </c>
      <c r="M227" s="76">
        <f t="shared" si="67"/>
        <v>0</v>
      </c>
    </row>
    <row r="228" spans="1:13" ht="15">
      <c r="A228" s="81" t="s">
        <v>478</v>
      </c>
      <c r="B228" s="81"/>
      <c r="C228" s="3">
        <v>94680</v>
      </c>
      <c r="D228" s="82"/>
      <c r="E228" s="450" t="s">
        <v>9</v>
      </c>
      <c r="F228" s="451"/>
      <c r="G228" s="83">
        <f aca="true" t="shared" si="70" ref="G228:L228">SUM(G229:G231)</f>
        <v>125</v>
      </c>
      <c r="H228" s="84">
        <f t="shared" si="70"/>
        <v>838040</v>
      </c>
      <c r="I228" s="84">
        <f t="shared" si="70"/>
        <v>40500</v>
      </c>
      <c r="J228" s="84">
        <f t="shared" si="70"/>
        <v>9000</v>
      </c>
      <c r="K228" s="84">
        <f t="shared" si="70"/>
        <v>0</v>
      </c>
      <c r="L228" s="84">
        <f t="shared" si="70"/>
        <v>27000</v>
      </c>
      <c r="M228" s="84">
        <f t="shared" si="67"/>
        <v>914540</v>
      </c>
    </row>
    <row r="229" spans="1:13" ht="15">
      <c r="A229" s="2"/>
      <c r="B229" s="2"/>
      <c r="C229" s="5"/>
      <c r="D229" s="1"/>
      <c r="E229" s="1"/>
      <c r="F229" s="74" t="s">
        <v>402</v>
      </c>
      <c r="G229" s="75">
        <v>125</v>
      </c>
      <c r="H229" s="91">
        <v>826040</v>
      </c>
      <c r="I229" s="90">
        <v>35000</v>
      </c>
      <c r="J229" s="90">
        <v>9000</v>
      </c>
      <c r="K229" s="76"/>
      <c r="L229" s="6">
        <v>27000</v>
      </c>
      <c r="M229" s="6">
        <f>SUM(H229:L229)</f>
        <v>897040</v>
      </c>
    </row>
    <row r="230" spans="1:13" ht="15">
      <c r="A230" s="2"/>
      <c r="B230" s="2"/>
      <c r="C230" s="5"/>
      <c r="D230" s="1"/>
      <c r="E230" s="1"/>
      <c r="F230" s="74" t="s">
        <v>11</v>
      </c>
      <c r="G230" s="75"/>
      <c r="H230" s="90">
        <v>12000</v>
      </c>
      <c r="I230" s="90">
        <v>5500</v>
      </c>
      <c r="J230" s="90"/>
      <c r="K230" s="76"/>
      <c r="L230" s="6">
        <v>0</v>
      </c>
      <c r="M230" s="76">
        <f>SUM(H230:L230)</f>
        <v>17500</v>
      </c>
    </row>
    <row r="231" spans="1:13" ht="15">
      <c r="A231" s="2"/>
      <c r="B231" s="2"/>
      <c r="C231" s="5"/>
      <c r="D231" s="1"/>
      <c r="E231" s="1"/>
      <c r="F231" s="74" t="s">
        <v>403</v>
      </c>
      <c r="G231" s="75"/>
      <c r="H231" s="76"/>
      <c r="I231" s="76"/>
      <c r="J231" s="76"/>
      <c r="K231" s="76"/>
      <c r="L231" s="6"/>
      <c r="M231" s="76">
        <f>SUM(H231:L231)</f>
        <v>0</v>
      </c>
    </row>
    <row r="232" spans="1:13" ht="15">
      <c r="A232" s="81" t="s">
        <v>479</v>
      </c>
      <c r="B232" s="81"/>
      <c r="C232" s="3">
        <v>95960</v>
      </c>
      <c r="D232" s="82"/>
      <c r="E232" s="450" t="s">
        <v>480</v>
      </c>
      <c r="F232" s="451"/>
      <c r="G232" s="83">
        <f>SUM(G233:G235)</f>
        <v>0</v>
      </c>
      <c r="H232" s="84"/>
      <c r="I232" s="84"/>
      <c r="J232" s="84"/>
      <c r="K232" s="84"/>
      <c r="L232" s="84"/>
      <c r="M232" s="84"/>
    </row>
    <row r="233" spans="1:13" ht="15">
      <c r="A233" s="2"/>
      <c r="B233" s="2"/>
      <c r="C233" s="5"/>
      <c r="D233" s="1"/>
      <c r="E233" s="1"/>
      <c r="F233" s="74" t="s">
        <v>402</v>
      </c>
      <c r="G233" s="75"/>
      <c r="H233" s="76"/>
      <c r="I233" s="76"/>
      <c r="J233" s="76"/>
      <c r="K233" s="76"/>
      <c r="L233" s="6"/>
      <c r="M233" s="76"/>
    </row>
    <row r="234" spans="1:13" ht="15">
      <c r="A234" s="2"/>
      <c r="B234" s="2"/>
      <c r="C234" s="5"/>
      <c r="D234" s="1"/>
      <c r="E234" s="1"/>
      <c r="F234" s="74" t="s">
        <v>11</v>
      </c>
      <c r="G234" s="75"/>
      <c r="H234" s="76"/>
      <c r="I234" s="76"/>
      <c r="J234" s="76"/>
      <c r="K234" s="76"/>
      <c r="L234" s="6"/>
      <c r="M234" s="76"/>
    </row>
    <row r="235" spans="1:13" ht="15">
      <c r="A235" s="2"/>
      <c r="B235" s="2"/>
      <c r="C235" s="5"/>
      <c r="D235" s="1"/>
      <c r="E235" s="1"/>
      <c r="F235" s="74" t="s">
        <v>403</v>
      </c>
      <c r="G235" s="75"/>
      <c r="H235" s="76"/>
      <c r="I235" s="76"/>
      <c r="J235" s="76"/>
      <c r="K235" s="76"/>
      <c r="L235" s="6"/>
      <c r="M235" s="76"/>
    </row>
    <row r="236" spans="1:13" ht="15">
      <c r="A236" s="81" t="s">
        <v>479</v>
      </c>
      <c r="B236" s="81"/>
      <c r="C236" s="3">
        <v>95990</v>
      </c>
      <c r="D236" s="82"/>
      <c r="E236" s="450" t="s">
        <v>480</v>
      </c>
      <c r="F236" s="451"/>
      <c r="G236" s="83">
        <f>SUM(G237:G239)</f>
        <v>0</v>
      </c>
      <c r="H236" s="84"/>
      <c r="I236" s="84"/>
      <c r="J236" s="84"/>
      <c r="K236" s="84"/>
      <c r="L236" s="84"/>
      <c r="M236" s="84"/>
    </row>
    <row r="237" spans="1:13" ht="15">
      <c r="A237" s="2"/>
      <c r="B237" s="2"/>
      <c r="C237" s="5"/>
      <c r="D237" s="1"/>
      <c r="E237" s="1"/>
      <c r="F237" s="74" t="s">
        <v>402</v>
      </c>
      <c r="G237" s="75"/>
      <c r="H237" s="76"/>
      <c r="I237" s="76"/>
      <c r="J237" s="76"/>
      <c r="K237" s="76"/>
      <c r="L237" s="6"/>
      <c r="M237" s="76"/>
    </row>
    <row r="238" spans="1:13" ht="15">
      <c r="A238" s="2"/>
      <c r="B238" s="2"/>
      <c r="C238" s="5"/>
      <c r="D238" s="1"/>
      <c r="E238" s="1"/>
      <c r="F238" s="74" t="s">
        <v>11</v>
      </c>
      <c r="G238" s="75"/>
      <c r="H238" s="76"/>
      <c r="I238" s="76"/>
      <c r="J238" s="76"/>
      <c r="K238" s="76"/>
      <c r="L238" s="6"/>
      <c r="M238" s="76"/>
    </row>
    <row r="239" spans="1:13" ht="15">
      <c r="A239" s="2"/>
      <c r="B239" s="2"/>
      <c r="C239" s="5"/>
      <c r="D239" s="1"/>
      <c r="E239" s="1"/>
      <c r="F239" s="74" t="s">
        <v>403</v>
      </c>
      <c r="G239" s="75"/>
      <c r="H239" s="76"/>
      <c r="I239" s="76"/>
      <c r="J239" s="76"/>
      <c r="K239" s="76"/>
      <c r="L239" s="6"/>
      <c r="M239" s="76"/>
    </row>
  </sheetData>
  <sheetProtection/>
  <mergeCells count="60">
    <mergeCell ref="B4:E4"/>
    <mergeCell ref="D8:F8"/>
    <mergeCell ref="E12:F12"/>
    <mergeCell ref="E16:F16"/>
    <mergeCell ref="D20:F20"/>
    <mergeCell ref="D24:F24"/>
    <mergeCell ref="E28:F28"/>
    <mergeCell ref="E32:F32"/>
    <mergeCell ref="E36:F36"/>
    <mergeCell ref="E40:F40"/>
    <mergeCell ref="E44:F44"/>
    <mergeCell ref="E48:F48"/>
    <mergeCell ref="E52:F52"/>
    <mergeCell ref="D56:F56"/>
    <mergeCell ref="D60:F60"/>
    <mergeCell ref="D64:F64"/>
    <mergeCell ref="E68:F68"/>
    <mergeCell ref="E72:F72"/>
    <mergeCell ref="D76:F76"/>
    <mergeCell ref="E80:F80"/>
    <mergeCell ref="E84:F84"/>
    <mergeCell ref="E88:F88"/>
    <mergeCell ref="E92:F92"/>
    <mergeCell ref="E96:F96"/>
    <mergeCell ref="E100:F100"/>
    <mergeCell ref="E104:F104"/>
    <mergeCell ref="D108:F108"/>
    <mergeCell ref="D112:F112"/>
    <mergeCell ref="E116:F116"/>
    <mergeCell ref="E120:F120"/>
    <mergeCell ref="E124:F124"/>
    <mergeCell ref="D128:F128"/>
    <mergeCell ref="E132:F132"/>
    <mergeCell ref="E136:F136"/>
    <mergeCell ref="E140:F140"/>
    <mergeCell ref="D144:F144"/>
    <mergeCell ref="E148:F148"/>
    <mergeCell ref="E152:F152"/>
    <mergeCell ref="E156:F156"/>
    <mergeCell ref="D160:F160"/>
    <mergeCell ref="E164:F164"/>
    <mergeCell ref="E168:F168"/>
    <mergeCell ref="D212:F212"/>
    <mergeCell ref="E216:F216"/>
    <mergeCell ref="D172:F172"/>
    <mergeCell ref="E176:F176"/>
    <mergeCell ref="E180:F180"/>
    <mergeCell ref="E184:F184"/>
    <mergeCell ref="E188:F188"/>
    <mergeCell ref="D192:F192"/>
    <mergeCell ref="E220:F220"/>
    <mergeCell ref="E224:F224"/>
    <mergeCell ref="E228:F228"/>
    <mergeCell ref="E232:F232"/>
    <mergeCell ref="E236:F236"/>
    <mergeCell ref="A1:M1"/>
    <mergeCell ref="D196:F196"/>
    <mergeCell ref="E200:F200"/>
    <mergeCell ref="E204:F204"/>
    <mergeCell ref="E208:F20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6"/>
  <sheetViews>
    <sheetView tabSelected="1" view="pageBreakPreview" zoomScale="90" zoomScaleNormal="90" zoomScaleSheetLayoutView="90" zoomScalePageLayoutView="0" workbookViewId="0" topLeftCell="A1">
      <selection activeCell="Y353" sqref="Y353"/>
    </sheetView>
  </sheetViews>
  <sheetFormatPr defaultColWidth="9.140625" defaultRowHeight="15"/>
  <cols>
    <col min="1" max="2" width="4.140625" style="216" customWidth="1"/>
    <col min="3" max="3" width="9.00390625" style="361" customWidth="1"/>
    <col min="4" max="7" width="4.140625" style="216" customWidth="1"/>
    <col min="8" max="8" width="56.7109375" style="337" customWidth="1"/>
    <col min="9" max="9" width="15.421875" style="216" customWidth="1"/>
    <col min="10" max="10" width="15.140625" style="216" customWidth="1"/>
    <col min="11" max="11" width="14.7109375" style="216" customWidth="1"/>
    <col min="12" max="12" width="15.421875" style="216" customWidth="1"/>
    <col min="13" max="13" width="21.421875" style="216" customWidth="1"/>
    <col min="14" max="14" width="16.8515625" style="216" bestFit="1" customWidth="1"/>
    <col min="15" max="15" width="21.140625" style="216" customWidth="1"/>
    <col min="16" max="16" width="16.28125" style="216" customWidth="1"/>
    <col min="17" max="17" width="14.421875" style="216" customWidth="1"/>
    <col min="18" max="18" width="14.8515625" style="216" customWidth="1"/>
    <col min="19" max="19" width="18.421875" style="216" bestFit="1" customWidth="1"/>
    <col min="20" max="20" width="15.00390625" style="216" customWidth="1"/>
    <col min="21" max="16384" width="9.140625" style="216" customWidth="1"/>
  </cols>
  <sheetData>
    <row r="1" spans="1:20" ht="20.25">
      <c r="A1" s="464" t="s">
        <v>158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217"/>
      <c r="N1" s="217"/>
      <c r="O1" s="217"/>
      <c r="P1" s="217"/>
      <c r="Q1" s="217"/>
      <c r="R1" s="217"/>
      <c r="S1" s="217"/>
      <c r="T1" s="217"/>
    </row>
    <row r="2" spans="1:20" ht="21" thickBot="1">
      <c r="A2" s="465" t="s">
        <v>159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217"/>
      <c r="N2" s="217"/>
      <c r="O2" s="217"/>
      <c r="P2" s="217"/>
      <c r="Q2" s="217"/>
      <c r="R2" s="217"/>
      <c r="S2" s="217"/>
      <c r="T2" s="217"/>
    </row>
    <row r="3" spans="1:20" ht="15.75" thickBot="1">
      <c r="A3" s="218"/>
      <c r="B3" s="219"/>
      <c r="C3" s="338"/>
      <c r="D3" s="219"/>
      <c r="E3" s="219"/>
      <c r="F3" s="220"/>
      <c r="G3" s="221"/>
      <c r="H3" s="222"/>
      <c r="I3" s="167">
        <v>2861339</v>
      </c>
      <c r="J3" s="168">
        <f>I9</f>
        <v>2861339</v>
      </c>
      <c r="K3" s="169">
        <f>J3-I3</f>
        <v>0</v>
      </c>
      <c r="L3" s="115"/>
      <c r="M3" s="223"/>
      <c r="N3" s="224"/>
      <c r="O3" s="224"/>
      <c r="P3" s="223"/>
      <c r="Q3" s="223"/>
      <c r="R3" s="115"/>
      <c r="S3" s="115"/>
      <c r="T3" s="115"/>
    </row>
    <row r="4" spans="1:20" ht="15.75">
      <c r="A4" s="466" t="s">
        <v>24</v>
      </c>
      <c r="B4" s="466" t="s">
        <v>25</v>
      </c>
      <c r="C4" s="468" t="s">
        <v>26</v>
      </c>
      <c r="D4" s="466" t="s">
        <v>13</v>
      </c>
      <c r="E4" s="466" t="s">
        <v>27</v>
      </c>
      <c r="F4" s="470" t="s">
        <v>28</v>
      </c>
      <c r="G4" s="472" t="s">
        <v>29</v>
      </c>
      <c r="H4" s="474" t="s">
        <v>30</v>
      </c>
      <c r="I4" s="476" t="s">
        <v>31</v>
      </c>
      <c r="J4" s="477"/>
      <c r="K4" s="478"/>
      <c r="L4" s="363">
        <v>2019</v>
      </c>
      <c r="M4" s="479" t="s">
        <v>32</v>
      </c>
      <c r="N4" s="480"/>
      <c r="O4" s="481"/>
      <c r="P4" s="364">
        <v>2020</v>
      </c>
      <c r="Q4" s="479" t="s">
        <v>484</v>
      </c>
      <c r="R4" s="480"/>
      <c r="S4" s="481"/>
      <c r="T4" s="364">
        <v>2021</v>
      </c>
    </row>
    <row r="5" spans="1:20" ht="42.75">
      <c r="A5" s="467"/>
      <c r="B5" s="467"/>
      <c r="C5" s="469"/>
      <c r="D5" s="467"/>
      <c r="E5" s="467"/>
      <c r="F5" s="471"/>
      <c r="G5" s="473"/>
      <c r="H5" s="475"/>
      <c r="I5" s="170" t="s">
        <v>33</v>
      </c>
      <c r="J5" s="170" t="s">
        <v>34</v>
      </c>
      <c r="K5" s="170" t="s">
        <v>11</v>
      </c>
      <c r="L5" s="170" t="s">
        <v>35</v>
      </c>
      <c r="M5" s="170" t="s">
        <v>33</v>
      </c>
      <c r="N5" s="170" t="s">
        <v>34</v>
      </c>
      <c r="O5" s="170" t="s">
        <v>11</v>
      </c>
      <c r="P5" s="170" t="s">
        <v>35</v>
      </c>
      <c r="Q5" s="170" t="s">
        <v>33</v>
      </c>
      <c r="R5" s="170" t="s">
        <v>34</v>
      </c>
      <c r="S5" s="170" t="s">
        <v>11</v>
      </c>
      <c r="T5" s="170" t="s">
        <v>35</v>
      </c>
    </row>
    <row r="6" spans="1:20" ht="18.75" customHeight="1">
      <c r="A6" s="225"/>
      <c r="B6" s="225"/>
      <c r="C6" s="339"/>
      <c r="D6" s="225"/>
      <c r="E6" s="225"/>
      <c r="F6" s="226"/>
      <c r="G6" s="227"/>
      <c r="H6" s="228"/>
      <c r="I6" s="435">
        <f>I8-I9</f>
        <v>0</v>
      </c>
      <c r="J6" s="116"/>
      <c r="K6" s="440">
        <v>855109</v>
      </c>
      <c r="L6" s="116"/>
      <c r="M6" s="116"/>
      <c r="N6" s="116"/>
      <c r="O6" s="116"/>
      <c r="P6" s="116"/>
      <c r="Q6" s="116"/>
      <c r="R6" s="116"/>
      <c r="S6" s="436">
        <f>S9-S7</f>
        <v>0</v>
      </c>
      <c r="T6" s="116"/>
    </row>
    <row r="7" spans="1:20" ht="17.25" customHeight="1">
      <c r="A7" s="482" t="s">
        <v>14</v>
      </c>
      <c r="B7" s="482"/>
      <c r="C7" s="482"/>
      <c r="D7" s="482"/>
      <c r="E7" s="482"/>
      <c r="F7" s="482"/>
      <c r="G7" s="482"/>
      <c r="H7" s="482"/>
      <c r="I7" s="171"/>
      <c r="J7" s="117"/>
      <c r="K7" s="172">
        <f>K9-K6</f>
        <v>0</v>
      </c>
      <c r="L7" s="117"/>
      <c r="M7" s="433">
        <f>M8-M9</f>
        <v>0</v>
      </c>
      <c r="N7" s="117"/>
      <c r="O7" s="373">
        <v>899164</v>
      </c>
      <c r="P7" s="172"/>
      <c r="Q7" s="434">
        <f>Q8-Q9</f>
        <v>0</v>
      </c>
      <c r="R7" s="172"/>
      <c r="S7" s="172">
        <v>943218</v>
      </c>
      <c r="T7" s="172"/>
    </row>
    <row r="8" spans="1:20" ht="14.25" customHeight="1">
      <c r="A8" s="200"/>
      <c r="B8" s="200"/>
      <c r="C8" s="340"/>
      <c r="D8" s="189"/>
      <c r="E8" s="189"/>
      <c r="F8" s="230"/>
      <c r="G8" s="231"/>
      <c r="H8" s="232"/>
      <c r="I8" s="405">
        <f>I15+I24+I28+I83+I102+I134+I183+I215+I244+I299</f>
        <v>2861339</v>
      </c>
      <c r="J8" s="118"/>
      <c r="K8" s="439">
        <v>1277578</v>
      </c>
      <c r="L8" s="118"/>
      <c r="M8" s="405">
        <v>3245293</v>
      </c>
      <c r="N8" s="118"/>
      <c r="O8" s="372">
        <v>1321633</v>
      </c>
      <c r="P8" s="118"/>
      <c r="Q8" s="405">
        <v>3618080</v>
      </c>
      <c r="R8" s="118"/>
      <c r="S8" s="372">
        <v>1365687</v>
      </c>
      <c r="T8" s="118"/>
    </row>
    <row r="9" spans="1:20" ht="20.25">
      <c r="A9" s="233">
        <v>633</v>
      </c>
      <c r="B9" s="483" t="s">
        <v>4</v>
      </c>
      <c r="C9" s="483"/>
      <c r="D9" s="483"/>
      <c r="E9" s="483"/>
      <c r="F9" s="483"/>
      <c r="G9" s="483"/>
      <c r="H9" s="234" t="s">
        <v>36</v>
      </c>
      <c r="I9" s="437">
        <f>J9+K9</f>
        <v>2861339</v>
      </c>
      <c r="J9" s="173">
        <f>J10+J15+J24+J28+J83+J102+J134+J183+J215+J244+J299</f>
        <v>2006230</v>
      </c>
      <c r="K9" s="173">
        <f>K10+K15+K24+K28+K83+K102+K134+K183+K215+K244+K299</f>
        <v>855109</v>
      </c>
      <c r="L9" s="182">
        <f>L10+L15+L28+L83+L102+L134+L183+L215+L244+L299</f>
        <v>6810000</v>
      </c>
      <c r="M9" s="431">
        <f>N9+O9</f>
        <v>3245293</v>
      </c>
      <c r="N9" s="173">
        <f>N15+N24+N28+N83+N102+N134+N183+N215+N244+N299</f>
        <v>2346129</v>
      </c>
      <c r="O9" s="173">
        <f>O24+O28+O83+O102+O134+O183+O215+O244+O299+O15+O10</f>
        <v>899164</v>
      </c>
      <c r="P9" s="182">
        <f>P10+P15+P28+P83+P102+P134+P183+P215+P244+P299</f>
        <v>3333000</v>
      </c>
      <c r="Q9" s="431">
        <f>R9+S9</f>
        <v>3618080</v>
      </c>
      <c r="R9" s="235">
        <f>R10+R15+R24+R28+R83+R102+R134+R183+R215+R244+R299</f>
        <v>2674862</v>
      </c>
      <c r="S9" s="235">
        <f>S10+S15+S24+S28+S83+S102+S134+S183+S215+S244+S299</f>
        <v>943218</v>
      </c>
      <c r="T9" s="432">
        <f>T10+T15+T28+T83+T102+T134+T183+T215+T244+T299</f>
        <v>6255000</v>
      </c>
    </row>
    <row r="10" spans="1:20" ht="15">
      <c r="A10" s="236"/>
      <c r="B10" s="236"/>
      <c r="C10" s="341">
        <v>160</v>
      </c>
      <c r="D10" s="484" t="s">
        <v>17</v>
      </c>
      <c r="E10" s="484"/>
      <c r="F10" s="484"/>
      <c r="G10" s="484"/>
      <c r="H10" s="484"/>
      <c r="I10" s="174">
        <f aca="true" t="shared" si="0" ref="I10:T10">I11</f>
        <v>0</v>
      </c>
      <c r="J10" s="174">
        <f t="shared" si="0"/>
        <v>0</v>
      </c>
      <c r="K10" s="174">
        <f t="shared" si="0"/>
        <v>0</v>
      </c>
      <c r="L10" s="174">
        <f t="shared" si="0"/>
        <v>0</v>
      </c>
      <c r="M10" s="174">
        <f t="shared" si="0"/>
        <v>0</v>
      </c>
      <c r="N10" s="174">
        <f t="shared" si="0"/>
        <v>0</v>
      </c>
      <c r="O10" s="174">
        <f t="shared" si="0"/>
        <v>0</v>
      </c>
      <c r="P10" s="174">
        <f t="shared" si="0"/>
        <v>0</v>
      </c>
      <c r="Q10" s="174">
        <f t="shared" si="0"/>
        <v>0</v>
      </c>
      <c r="R10" s="174">
        <f t="shared" si="0"/>
        <v>0</v>
      </c>
      <c r="S10" s="174">
        <f t="shared" si="0"/>
        <v>0</v>
      </c>
      <c r="T10" s="174">
        <f t="shared" si="0"/>
        <v>0</v>
      </c>
    </row>
    <row r="11" spans="1:20" ht="15">
      <c r="A11" s="237"/>
      <c r="B11" s="237"/>
      <c r="C11" s="342">
        <v>16017</v>
      </c>
      <c r="D11" s="175"/>
      <c r="E11" s="485" t="s">
        <v>17</v>
      </c>
      <c r="F11" s="485"/>
      <c r="G11" s="485"/>
      <c r="H11" s="485"/>
      <c r="I11" s="175">
        <f aca="true" t="shared" si="1" ref="I11:T11">SUM(I12:I13)</f>
        <v>0</v>
      </c>
      <c r="J11" s="175">
        <f t="shared" si="1"/>
        <v>0</v>
      </c>
      <c r="K11" s="175">
        <f t="shared" si="1"/>
        <v>0</v>
      </c>
      <c r="L11" s="175">
        <f t="shared" si="1"/>
        <v>0</v>
      </c>
      <c r="M11" s="175">
        <f t="shared" si="1"/>
        <v>0</v>
      </c>
      <c r="N11" s="175">
        <f t="shared" si="1"/>
        <v>0</v>
      </c>
      <c r="O11" s="175">
        <f t="shared" si="1"/>
        <v>0</v>
      </c>
      <c r="P11" s="175">
        <f t="shared" si="1"/>
        <v>0</v>
      </c>
      <c r="Q11" s="175">
        <f t="shared" si="1"/>
        <v>0</v>
      </c>
      <c r="R11" s="175">
        <f t="shared" si="1"/>
        <v>0</v>
      </c>
      <c r="S11" s="175">
        <f t="shared" si="1"/>
        <v>0</v>
      </c>
      <c r="T11" s="175">
        <f t="shared" si="1"/>
        <v>0</v>
      </c>
    </row>
    <row r="12" spans="1:20" ht="15.75">
      <c r="A12" s="200"/>
      <c r="B12" s="200"/>
      <c r="C12" s="343"/>
      <c r="D12" s="189"/>
      <c r="E12" s="189"/>
      <c r="F12" s="178"/>
      <c r="G12" s="238"/>
      <c r="H12" s="239"/>
      <c r="I12" s="176">
        <f>J12+K12</f>
        <v>0</v>
      </c>
      <c r="J12" s="176">
        <v>0</v>
      </c>
      <c r="K12" s="176">
        <v>0</v>
      </c>
      <c r="L12" s="189"/>
      <c r="M12" s="176">
        <v>0</v>
      </c>
      <c r="N12" s="176">
        <v>0</v>
      </c>
      <c r="O12" s="176">
        <v>0</v>
      </c>
      <c r="P12" s="189"/>
      <c r="Q12" s="176">
        <v>0</v>
      </c>
      <c r="R12" s="176">
        <v>0</v>
      </c>
      <c r="S12" s="176">
        <v>0</v>
      </c>
      <c r="T12" s="176">
        <v>0</v>
      </c>
    </row>
    <row r="13" spans="1:20" ht="15.75">
      <c r="A13" s="200"/>
      <c r="B13" s="200"/>
      <c r="C13" s="343"/>
      <c r="D13" s="189"/>
      <c r="E13" s="189"/>
      <c r="F13" s="178"/>
      <c r="G13" s="238"/>
      <c r="H13" s="239"/>
      <c r="I13" s="176">
        <f>J13+K13</f>
        <v>0</v>
      </c>
      <c r="J13" s="176">
        <v>0</v>
      </c>
      <c r="K13" s="176">
        <v>0</v>
      </c>
      <c r="L13" s="189"/>
      <c r="M13" s="176">
        <v>0</v>
      </c>
      <c r="N13" s="176">
        <v>0</v>
      </c>
      <c r="O13" s="176">
        <v>0</v>
      </c>
      <c r="P13" s="189"/>
      <c r="Q13" s="176">
        <v>0</v>
      </c>
      <c r="R13" s="176">
        <v>0</v>
      </c>
      <c r="S13" s="176">
        <v>0</v>
      </c>
      <c r="T13" s="176">
        <v>0</v>
      </c>
    </row>
    <row r="14" spans="1:20" ht="15.75">
      <c r="A14" s="200"/>
      <c r="B14" s="200"/>
      <c r="C14" s="343"/>
      <c r="D14" s="189"/>
      <c r="E14" s="189"/>
      <c r="F14" s="178"/>
      <c r="G14" s="238"/>
      <c r="H14" s="121"/>
      <c r="I14" s="176">
        <f>J14+K14</f>
        <v>0</v>
      </c>
      <c r="J14" s="176">
        <v>0</v>
      </c>
      <c r="K14" s="176">
        <v>0</v>
      </c>
      <c r="L14" s="189"/>
      <c r="M14" s="176">
        <f>N14+O14</f>
        <v>0</v>
      </c>
      <c r="N14" s="176">
        <v>0</v>
      </c>
      <c r="O14" s="176">
        <v>0</v>
      </c>
      <c r="P14" s="189"/>
      <c r="Q14" s="176">
        <f>R14+S14</f>
        <v>0</v>
      </c>
      <c r="R14" s="176">
        <v>0</v>
      </c>
      <c r="S14" s="176">
        <v>0</v>
      </c>
      <c r="T14" s="176">
        <v>0</v>
      </c>
    </row>
    <row r="15" spans="1:20" ht="15">
      <c r="A15" s="236"/>
      <c r="B15" s="236"/>
      <c r="C15" s="341">
        <v>163</v>
      </c>
      <c r="D15" s="484" t="s">
        <v>18</v>
      </c>
      <c r="E15" s="484"/>
      <c r="F15" s="484"/>
      <c r="G15" s="484"/>
      <c r="H15" s="484"/>
      <c r="I15" s="174">
        <f aca="true" t="shared" si="2" ref="I15:T15">I16</f>
        <v>70000</v>
      </c>
      <c r="J15" s="174">
        <f t="shared" si="2"/>
        <v>55000</v>
      </c>
      <c r="K15" s="174">
        <f t="shared" si="2"/>
        <v>15000</v>
      </c>
      <c r="L15" s="174">
        <f t="shared" si="2"/>
        <v>27000</v>
      </c>
      <c r="M15" s="174">
        <f t="shared" si="2"/>
        <v>45000</v>
      </c>
      <c r="N15" s="174">
        <f t="shared" si="2"/>
        <v>30000</v>
      </c>
      <c r="O15" s="174">
        <f t="shared" si="2"/>
        <v>15000</v>
      </c>
      <c r="P15" s="174">
        <f t="shared" si="2"/>
        <v>0</v>
      </c>
      <c r="Q15" s="174">
        <f t="shared" si="2"/>
        <v>45000</v>
      </c>
      <c r="R15" s="174">
        <f t="shared" si="2"/>
        <v>30000</v>
      </c>
      <c r="S15" s="174">
        <f t="shared" si="2"/>
        <v>15000</v>
      </c>
      <c r="T15" s="240">
        <f t="shared" si="2"/>
        <v>0</v>
      </c>
    </row>
    <row r="16" spans="1:20" ht="15">
      <c r="A16" s="237"/>
      <c r="B16" s="237"/>
      <c r="C16" s="344">
        <v>16317</v>
      </c>
      <c r="D16" s="175"/>
      <c r="E16" s="485" t="s">
        <v>15</v>
      </c>
      <c r="F16" s="485"/>
      <c r="G16" s="485"/>
      <c r="H16" s="485"/>
      <c r="I16" s="175">
        <f aca="true" t="shared" si="3" ref="I16:I22">J16+K16</f>
        <v>70000</v>
      </c>
      <c r="J16" s="175">
        <f>SUM(J17:J27)</f>
        <v>55000</v>
      </c>
      <c r="K16" s="175">
        <f>K17+K18+K19+K20+K21+K22</f>
        <v>15000</v>
      </c>
      <c r="L16" s="175">
        <f>SUM(L17:L23)</f>
        <v>27000</v>
      </c>
      <c r="M16" s="175">
        <f>N16+O16</f>
        <v>45000</v>
      </c>
      <c r="N16" s="175">
        <f>N17+N18+N19+N20</f>
        <v>30000</v>
      </c>
      <c r="O16" s="175">
        <f>O17+O18+O19+O20+O21+O22</f>
        <v>15000</v>
      </c>
      <c r="P16" s="175">
        <f>SUM(P17:P22)</f>
        <v>0</v>
      </c>
      <c r="Q16" s="175">
        <f>S16+R16</f>
        <v>45000</v>
      </c>
      <c r="R16" s="175">
        <f>SUM(R17:R22)</f>
        <v>30000</v>
      </c>
      <c r="S16" s="175">
        <f>S17+S18+S19+S20+S21+S22</f>
        <v>15000</v>
      </c>
      <c r="T16" s="175">
        <f>SUM(T17:T22)</f>
        <v>0</v>
      </c>
    </row>
    <row r="17" spans="1:20" ht="15.75">
      <c r="A17" s="242"/>
      <c r="B17" s="242"/>
      <c r="C17" s="345"/>
      <c r="D17" s="179"/>
      <c r="E17" s="179"/>
      <c r="F17" s="243"/>
      <c r="G17" s="244"/>
      <c r="H17" s="245" t="s">
        <v>501</v>
      </c>
      <c r="I17" s="177">
        <f t="shared" si="3"/>
        <v>0</v>
      </c>
      <c r="J17" s="178">
        <v>0</v>
      </c>
      <c r="K17" s="179">
        <v>0</v>
      </c>
      <c r="L17" s="179">
        <v>0</v>
      </c>
      <c r="M17" s="177">
        <f>N17+O17</f>
        <v>0</v>
      </c>
      <c r="N17" s="178">
        <f>O17+P17</f>
        <v>0</v>
      </c>
      <c r="O17" s="179"/>
      <c r="P17" s="179"/>
      <c r="Q17" s="177">
        <f>R17+S17</f>
        <v>0</v>
      </c>
      <c r="R17" s="178">
        <f>S17+T17</f>
        <v>0</v>
      </c>
      <c r="S17" s="179"/>
      <c r="T17" s="179"/>
    </row>
    <row r="18" spans="1:20" ht="15.75">
      <c r="A18" s="242"/>
      <c r="B18" s="242"/>
      <c r="C18" s="345"/>
      <c r="D18" s="179"/>
      <c r="E18" s="179"/>
      <c r="F18" s="243"/>
      <c r="G18" s="244"/>
      <c r="H18" s="245" t="s">
        <v>153</v>
      </c>
      <c r="I18" s="177">
        <f t="shared" si="3"/>
        <v>25000</v>
      </c>
      <c r="J18" s="178">
        <v>25000</v>
      </c>
      <c r="K18" s="179">
        <v>0</v>
      </c>
      <c r="L18" s="179"/>
      <c r="M18" s="177">
        <f>N18+O18</f>
        <v>0</v>
      </c>
      <c r="N18" s="178">
        <v>0</v>
      </c>
      <c r="O18" s="179"/>
      <c r="P18" s="179"/>
      <c r="Q18" s="177">
        <f>R18+S18</f>
        <v>0</v>
      </c>
      <c r="R18" s="178">
        <v>0</v>
      </c>
      <c r="S18" s="179"/>
      <c r="T18" s="179"/>
    </row>
    <row r="19" spans="1:20" ht="15.75">
      <c r="A19" s="242"/>
      <c r="B19" s="242"/>
      <c r="C19" s="345"/>
      <c r="D19" s="179"/>
      <c r="E19" s="179"/>
      <c r="F19" s="243"/>
      <c r="G19" s="244"/>
      <c r="H19" s="245" t="s">
        <v>154</v>
      </c>
      <c r="I19" s="177">
        <f t="shared" si="3"/>
        <v>10000</v>
      </c>
      <c r="J19" s="178">
        <v>10000</v>
      </c>
      <c r="K19" s="179">
        <v>0</v>
      </c>
      <c r="L19" s="179"/>
      <c r="M19" s="177">
        <f>N19+O19</f>
        <v>20000</v>
      </c>
      <c r="N19" s="178">
        <v>20000</v>
      </c>
      <c r="O19" s="179"/>
      <c r="P19" s="179"/>
      <c r="Q19" s="177">
        <f>R19+S19</f>
        <v>15000</v>
      </c>
      <c r="R19" s="178">
        <v>15000</v>
      </c>
      <c r="S19" s="179"/>
      <c r="T19" s="179"/>
    </row>
    <row r="20" spans="1:20" ht="15.75">
      <c r="A20" s="242"/>
      <c r="B20" s="242"/>
      <c r="C20" s="345"/>
      <c r="D20" s="179"/>
      <c r="E20" s="179"/>
      <c r="F20" s="243"/>
      <c r="G20" s="244"/>
      <c r="H20" s="245" t="s">
        <v>155</v>
      </c>
      <c r="I20" s="177">
        <f t="shared" si="3"/>
        <v>20000</v>
      </c>
      <c r="J20" s="178">
        <v>20000</v>
      </c>
      <c r="K20" s="179">
        <v>0</v>
      </c>
      <c r="L20" s="179"/>
      <c r="M20" s="177">
        <f>N20+O20</f>
        <v>10000</v>
      </c>
      <c r="N20" s="178">
        <v>10000</v>
      </c>
      <c r="O20" s="179"/>
      <c r="P20" s="179"/>
      <c r="Q20" s="177">
        <f>R20+S20</f>
        <v>15000</v>
      </c>
      <c r="R20" s="178">
        <v>15000</v>
      </c>
      <c r="S20" s="179"/>
      <c r="T20" s="179"/>
    </row>
    <row r="21" spans="1:20" ht="15.75">
      <c r="A21" s="242"/>
      <c r="B21" s="242"/>
      <c r="C21" s="345"/>
      <c r="D21" s="179"/>
      <c r="E21" s="179"/>
      <c r="F21" s="243"/>
      <c r="G21" s="244"/>
      <c r="H21" s="446" t="s">
        <v>156</v>
      </c>
      <c r="I21" s="177">
        <f t="shared" si="3"/>
        <v>0</v>
      </c>
      <c r="J21" s="243">
        <v>0</v>
      </c>
      <c r="K21" s="179">
        <v>0</v>
      </c>
      <c r="L21" s="179">
        <v>20000</v>
      </c>
      <c r="M21" s="177">
        <v>0</v>
      </c>
      <c r="N21" s="178"/>
      <c r="O21" s="179"/>
      <c r="P21" s="179"/>
      <c r="Q21" s="177">
        <v>0</v>
      </c>
      <c r="R21" s="178"/>
      <c r="S21" s="179"/>
      <c r="T21" s="179"/>
    </row>
    <row r="22" spans="1:20" ht="29.25">
      <c r="A22" s="242"/>
      <c r="B22" s="242"/>
      <c r="C22" s="345"/>
      <c r="D22" s="179"/>
      <c r="E22" s="179"/>
      <c r="F22" s="243"/>
      <c r="G22" s="244"/>
      <c r="H22" s="245" t="s">
        <v>157</v>
      </c>
      <c r="I22" s="177">
        <f t="shared" si="3"/>
        <v>15000</v>
      </c>
      <c r="J22" s="178">
        <v>0</v>
      </c>
      <c r="K22" s="179">
        <v>15000</v>
      </c>
      <c r="L22" s="179"/>
      <c r="M22" s="177">
        <v>0</v>
      </c>
      <c r="N22" s="178">
        <v>0</v>
      </c>
      <c r="O22" s="179">
        <v>15000</v>
      </c>
      <c r="P22" s="179"/>
      <c r="Q22" s="177">
        <v>0</v>
      </c>
      <c r="R22" s="178">
        <v>0</v>
      </c>
      <c r="S22" s="179">
        <v>15000</v>
      </c>
      <c r="T22" s="179"/>
    </row>
    <row r="23" spans="1:20" ht="15.75">
      <c r="A23" s="242"/>
      <c r="B23" s="242"/>
      <c r="C23" s="345"/>
      <c r="D23" s="179"/>
      <c r="E23" s="179"/>
      <c r="F23" s="243"/>
      <c r="G23" s="244"/>
      <c r="H23" s="381" t="s">
        <v>511</v>
      </c>
      <c r="I23" s="177"/>
      <c r="J23" s="178"/>
      <c r="K23" s="179"/>
      <c r="L23" s="179">
        <v>7000</v>
      </c>
      <c r="M23" s="177"/>
      <c r="N23" s="178"/>
      <c r="O23" s="179"/>
      <c r="P23" s="179"/>
      <c r="Q23" s="177"/>
      <c r="R23" s="178"/>
      <c r="S23" s="179"/>
      <c r="T23" s="179"/>
    </row>
    <row r="24" spans="1:20" ht="15">
      <c r="A24" s="242"/>
      <c r="B24" s="236"/>
      <c r="C24" s="346">
        <v>163</v>
      </c>
      <c r="D24" s="486" t="s">
        <v>37</v>
      </c>
      <c r="E24" s="486"/>
      <c r="F24" s="486"/>
      <c r="G24" s="486"/>
      <c r="H24" s="486"/>
      <c r="I24" s="174">
        <f aca="true" t="shared" si="4" ref="I24:T24">I25</f>
        <v>158109</v>
      </c>
      <c r="J24" s="180">
        <f t="shared" si="4"/>
        <v>0</v>
      </c>
      <c r="K24" s="180">
        <f t="shared" si="4"/>
        <v>158109</v>
      </c>
      <c r="L24" s="180">
        <f t="shared" si="4"/>
        <v>230000</v>
      </c>
      <c r="M24" s="180">
        <f t="shared" si="4"/>
        <v>202164</v>
      </c>
      <c r="N24" s="180">
        <f t="shared" si="4"/>
        <v>0</v>
      </c>
      <c r="O24" s="180">
        <f t="shared" si="4"/>
        <v>202164</v>
      </c>
      <c r="P24" s="180">
        <f t="shared" si="4"/>
        <v>328000</v>
      </c>
      <c r="Q24" s="180">
        <f t="shared" si="4"/>
        <v>246218</v>
      </c>
      <c r="R24" s="180">
        <f t="shared" si="4"/>
        <v>0</v>
      </c>
      <c r="S24" s="180">
        <f t="shared" si="4"/>
        <v>246218</v>
      </c>
      <c r="T24" s="180">
        <f t="shared" si="4"/>
        <v>740000</v>
      </c>
    </row>
    <row r="25" spans="1:20" ht="15">
      <c r="A25" s="242"/>
      <c r="B25" s="237"/>
      <c r="C25" s="344">
        <v>17517</v>
      </c>
      <c r="D25" s="175"/>
      <c r="E25" s="485" t="s">
        <v>38</v>
      </c>
      <c r="F25" s="485"/>
      <c r="G25" s="485"/>
      <c r="H25" s="485"/>
      <c r="I25" s="175">
        <f>J25+K25</f>
        <v>158109</v>
      </c>
      <c r="J25" s="175">
        <f>J26</f>
        <v>0</v>
      </c>
      <c r="K25" s="175">
        <f>K26</f>
        <v>158109</v>
      </c>
      <c r="L25" s="175">
        <f>SUM(L26:L28)</f>
        <v>230000</v>
      </c>
      <c r="M25" s="175">
        <f>N25+O25</f>
        <v>202164</v>
      </c>
      <c r="N25" s="175">
        <f>N26</f>
        <v>0</v>
      </c>
      <c r="O25" s="175">
        <f>O26</f>
        <v>202164</v>
      </c>
      <c r="P25" s="175">
        <f>SUM(P26:P28)</f>
        <v>328000</v>
      </c>
      <c r="Q25" s="175">
        <f>Q26</f>
        <v>246218</v>
      </c>
      <c r="R25" s="175">
        <f>R26</f>
        <v>0</v>
      </c>
      <c r="S25" s="175">
        <f>S26</f>
        <v>246218</v>
      </c>
      <c r="T25" s="175">
        <f>SUM(T26:T28)</f>
        <v>740000</v>
      </c>
    </row>
    <row r="26" spans="1:20" ht="30" thickBot="1">
      <c r="A26" s="242"/>
      <c r="B26" s="242"/>
      <c r="C26" s="345"/>
      <c r="D26" s="179"/>
      <c r="E26" s="179"/>
      <c r="F26" s="243"/>
      <c r="G26" s="244"/>
      <c r="H26" s="246" t="s">
        <v>39</v>
      </c>
      <c r="I26" s="177">
        <f>J26+K26</f>
        <v>158109</v>
      </c>
      <c r="J26" s="181">
        <v>0</v>
      </c>
      <c r="K26" s="179">
        <v>158109</v>
      </c>
      <c r="L26" s="179"/>
      <c r="M26" s="177">
        <f>N26+O26</f>
        <v>202164</v>
      </c>
      <c r="N26" s="182">
        <v>0</v>
      </c>
      <c r="O26" s="182">
        <v>202164</v>
      </c>
      <c r="P26" s="179"/>
      <c r="Q26" s="177">
        <f>R26+S26</f>
        <v>246218</v>
      </c>
      <c r="R26" s="182">
        <v>0</v>
      </c>
      <c r="S26" s="182">
        <v>246218</v>
      </c>
      <c r="T26" s="179"/>
    </row>
    <row r="27" spans="1:20" ht="15.75">
      <c r="A27" s="242"/>
      <c r="B27" s="200"/>
      <c r="C27" s="347"/>
      <c r="D27" s="189"/>
      <c r="E27" s="189"/>
      <c r="F27" s="178"/>
      <c r="G27" s="238"/>
      <c r="H27" s="121"/>
      <c r="I27" s="177">
        <f>J27+K27</f>
        <v>0</v>
      </c>
      <c r="J27" s="178"/>
      <c r="K27" s="182">
        <v>0</v>
      </c>
      <c r="L27" s="247"/>
      <c r="M27" s="177"/>
      <c r="N27" s="178"/>
      <c r="O27" s="247"/>
      <c r="P27" s="247"/>
      <c r="Q27" s="177"/>
      <c r="R27" s="178"/>
      <c r="S27" s="247"/>
      <c r="T27" s="247"/>
    </row>
    <row r="28" spans="1:20" ht="15">
      <c r="A28" s="236"/>
      <c r="B28" s="236"/>
      <c r="C28" s="341">
        <v>180</v>
      </c>
      <c r="D28" s="484" t="s">
        <v>0</v>
      </c>
      <c r="E28" s="484"/>
      <c r="F28" s="484"/>
      <c r="G28" s="484"/>
      <c r="H28" s="484"/>
      <c r="I28" s="174">
        <f aca="true" t="shared" si="5" ref="I28:T28">I29</f>
        <v>517730</v>
      </c>
      <c r="J28" s="174">
        <f t="shared" si="5"/>
        <v>341730</v>
      </c>
      <c r="K28" s="174">
        <f t="shared" si="5"/>
        <v>176000</v>
      </c>
      <c r="L28" s="174">
        <f t="shared" si="5"/>
        <v>230000</v>
      </c>
      <c r="M28" s="174">
        <f t="shared" si="5"/>
        <v>676090</v>
      </c>
      <c r="N28" s="174">
        <f t="shared" si="5"/>
        <v>500090</v>
      </c>
      <c r="O28" s="174">
        <f t="shared" si="5"/>
        <v>176000</v>
      </c>
      <c r="P28" s="174">
        <f t="shared" si="5"/>
        <v>328000</v>
      </c>
      <c r="Q28" s="174">
        <f t="shared" si="5"/>
        <v>716000</v>
      </c>
      <c r="R28" s="174">
        <f t="shared" si="5"/>
        <v>570000</v>
      </c>
      <c r="S28" s="174">
        <f t="shared" si="5"/>
        <v>176000</v>
      </c>
      <c r="T28" s="240">
        <f t="shared" si="5"/>
        <v>740000</v>
      </c>
    </row>
    <row r="29" spans="1:20" ht="15">
      <c r="A29" s="237"/>
      <c r="B29" s="237"/>
      <c r="C29" s="344">
        <v>18017</v>
      </c>
      <c r="D29" s="175"/>
      <c r="E29" s="485" t="s">
        <v>16</v>
      </c>
      <c r="F29" s="485"/>
      <c r="G29" s="485"/>
      <c r="H29" s="485"/>
      <c r="I29" s="175">
        <f>SUM(I30:I82)</f>
        <v>517730</v>
      </c>
      <c r="J29" s="175">
        <f>SUM(J30:J82)</f>
        <v>341730</v>
      </c>
      <c r="K29" s="175">
        <f>SUM(K30:K82)</f>
        <v>176000</v>
      </c>
      <c r="L29" s="175">
        <f>SUM(L30:L71)</f>
        <v>230000</v>
      </c>
      <c r="M29" s="175">
        <f aca="true" t="shared" si="6" ref="M29:T29">SUM(M30:M82)</f>
        <v>676090</v>
      </c>
      <c r="N29" s="175">
        <f t="shared" si="6"/>
        <v>500090</v>
      </c>
      <c r="O29" s="175">
        <f t="shared" si="6"/>
        <v>176000</v>
      </c>
      <c r="P29" s="175">
        <f t="shared" si="6"/>
        <v>328000</v>
      </c>
      <c r="Q29" s="175">
        <f t="shared" si="6"/>
        <v>716000</v>
      </c>
      <c r="R29" s="175">
        <f t="shared" si="6"/>
        <v>570000</v>
      </c>
      <c r="S29" s="175">
        <f t="shared" si="6"/>
        <v>176000</v>
      </c>
      <c r="T29" s="175">
        <f t="shared" si="6"/>
        <v>740000</v>
      </c>
    </row>
    <row r="30" spans="1:20" ht="15.75">
      <c r="A30" s="242"/>
      <c r="B30" s="242"/>
      <c r="C30" s="348"/>
      <c r="D30" s="179"/>
      <c r="E30" s="179"/>
      <c r="F30" s="248"/>
      <c r="G30" s="248"/>
      <c r="H30" s="122" t="s">
        <v>40</v>
      </c>
      <c r="I30" s="183">
        <f aca="true" t="shared" si="7" ref="I30:I82">J30+K30</f>
        <v>35000</v>
      </c>
      <c r="J30" s="184">
        <v>35000</v>
      </c>
      <c r="K30" s="184">
        <v>0</v>
      </c>
      <c r="L30" s="184"/>
      <c r="M30" s="183">
        <f aca="true" t="shared" si="8" ref="M30:M82">N30+O30</f>
        <v>50000</v>
      </c>
      <c r="N30" s="184">
        <v>50000</v>
      </c>
      <c r="O30" s="184"/>
      <c r="P30" s="184"/>
      <c r="Q30" s="183">
        <f>R30+S30</f>
        <v>55000</v>
      </c>
      <c r="R30" s="184">
        <v>55000</v>
      </c>
      <c r="S30" s="184"/>
      <c r="T30" s="184"/>
    </row>
    <row r="31" spans="1:20" ht="28.5">
      <c r="A31" s="242"/>
      <c r="B31" s="242"/>
      <c r="C31" s="348"/>
      <c r="D31" s="179"/>
      <c r="E31" s="179"/>
      <c r="F31" s="248"/>
      <c r="G31" s="248"/>
      <c r="H31" s="123" t="s">
        <v>168</v>
      </c>
      <c r="I31" s="183">
        <f t="shared" si="7"/>
        <v>0</v>
      </c>
      <c r="J31" s="184">
        <v>0</v>
      </c>
      <c r="K31" s="184">
        <v>0</v>
      </c>
      <c r="L31" s="184"/>
      <c r="M31" s="183">
        <f t="shared" si="8"/>
        <v>80000</v>
      </c>
      <c r="N31" s="184">
        <v>50000</v>
      </c>
      <c r="O31" s="184">
        <v>30000</v>
      </c>
      <c r="P31" s="184"/>
      <c r="Q31" s="183">
        <v>25000</v>
      </c>
      <c r="R31" s="184">
        <v>60000</v>
      </c>
      <c r="S31" s="184">
        <v>30000</v>
      </c>
      <c r="T31" s="184"/>
    </row>
    <row r="32" spans="1:20" ht="15.75">
      <c r="A32" s="242"/>
      <c r="B32" s="242"/>
      <c r="C32" s="348"/>
      <c r="D32" s="179"/>
      <c r="E32" s="179"/>
      <c r="F32" s="248"/>
      <c r="G32" s="248"/>
      <c r="H32" s="123" t="s">
        <v>41</v>
      </c>
      <c r="I32" s="183">
        <f t="shared" si="7"/>
        <v>0</v>
      </c>
      <c r="J32" s="184">
        <v>0</v>
      </c>
      <c r="K32" s="184"/>
      <c r="L32" s="184"/>
      <c r="M32" s="183">
        <f t="shared" si="8"/>
        <v>15000</v>
      </c>
      <c r="N32" s="184">
        <v>15000</v>
      </c>
      <c r="O32" s="184"/>
      <c r="P32" s="184"/>
      <c r="Q32" s="183">
        <v>50000</v>
      </c>
      <c r="R32" s="184">
        <v>15000</v>
      </c>
      <c r="S32" s="184"/>
      <c r="T32" s="184"/>
    </row>
    <row r="33" spans="1:20" ht="15.75">
      <c r="A33" s="242"/>
      <c r="B33" s="242"/>
      <c r="C33" s="348"/>
      <c r="D33" s="179"/>
      <c r="E33" s="179"/>
      <c r="F33" s="248"/>
      <c r="G33" s="248"/>
      <c r="H33" s="123" t="s">
        <v>42</v>
      </c>
      <c r="I33" s="183">
        <f t="shared" si="7"/>
        <v>0</v>
      </c>
      <c r="J33" s="184"/>
      <c r="K33" s="184">
        <v>0</v>
      </c>
      <c r="L33" s="184"/>
      <c r="M33" s="183">
        <f t="shared" si="8"/>
        <v>15000</v>
      </c>
      <c r="N33" s="184"/>
      <c r="O33" s="184">
        <v>15000</v>
      </c>
      <c r="P33" s="184"/>
      <c r="Q33" s="183">
        <f aca="true" t="shared" si="9" ref="Q33:Q70">R33+S33</f>
        <v>15000</v>
      </c>
      <c r="R33" s="184"/>
      <c r="S33" s="184">
        <v>15000</v>
      </c>
      <c r="T33" s="184"/>
    </row>
    <row r="34" spans="1:20" ht="15.75">
      <c r="A34" s="242"/>
      <c r="B34" s="242"/>
      <c r="C34" s="348"/>
      <c r="D34" s="179"/>
      <c r="E34" s="179"/>
      <c r="F34" s="248"/>
      <c r="G34" s="248"/>
      <c r="H34" s="122" t="s">
        <v>169</v>
      </c>
      <c r="I34" s="183">
        <f t="shared" si="7"/>
        <v>0</v>
      </c>
      <c r="J34" s="184"/>
      <c r="K34" s="184"/>
      <c r="L34" s="184"/>
      <c r="M34" s="183">
        <f t="shared" si="8"/>
        <v>0</v>
      </c>
      <c r="N34" s="184"/>
      <c r="O34" s="184"/>
      <c r="P34" s="184"/>
      <c r="Q34" s="183">
        <f t="shared" si="9"/>
        <v>40000</v>
      </c>
      <c r="R34" s="184">
        <v>30000</v>
      </c>
      <c r="S34" s="184">
        <v>10000</v>
      </c>
      <c r="T34" s="184"/>
    </row>
    <row r="35" spans="1:20" ht="15.75">
      <c r="A35" s="242"/>
      <c r="B35" s="242"/>
      <c r="C35" s="348"/>
      <c r="D35" s="179"/>
      <c r="E35" s="179"/>
      <c r="F35" s="248"/>
      <c r="G35" s="248"/>
      <c r="H35" s="122" t="s">
        <v>170</v>
      </c>
      <c r="I35" s="183">
        <f t="shared" si="7"/>
        <v>0</v>
      </c>
      <c r="J35" s="184"/>
      <c r="K35" s="184"/>
      <c r="L35" s="184"/>
      <c r="M35" s="183">
        <f t="shared" si="8"/>
        <v>15000</v>
      </c>
      <c r="N35" s="184">
        <v>15000</v>
      </c>
      <c r="O35" s="184"/>
      <c r="P35" s="184"/>
      <c r="Q35" s="183">
        <f t="shared" si="9"/>
        <v>15000</v>
      </c>
      <c r="R35" s="184">
        <v>15000</v>
      </c>
      <c r="S35" s="184"/>
      <c r="T35" s="184"/>
    </row>
    <row r="36" spans="1:20" ht="15.75">
      <c r="A36" s="242"/>
      <c r="B36" s="242"/>
      <c r="C36" s="348"/>
      <c r="D36" s="179"/>
      <c r="E36" s="179"/>
      <c r="F36" s="248"/>
      <c r="G36" s="248"/>
      <c r="H36" s="122" t="s">
        <v>171</v>
      </c>
      <c r="I36" s="183">
        <f t="shared" si="7"/>
        <v>15000</v>
      </c>
      <c r="J36" s="184">
        <v>10000</v>
      </c>
      <c r="K36" s="184">
        <v>5000</v>
      </c>
      <c r="L36" s="184"/>
      <c r="M36" s="183">
        <f t="shared" si="8"/>
        <v>30000</v>
      </c>
      <c r="N36" s="184">
        <v>20000</v>
      </c>
      <c r="O36" s="184">
        <v>10000</v>
      </c>
      <c r="P36" s="184">
        <f aca="true" t="shared" si="10" ref="P36:P68">Q36+R36</f>
        <v>58000</v>
      </c>
      <c r="Q36" s="183">
        <f t="shared" si="9"/>
        <v>43000</v>
      </c>
      <c r="R36" s="184">
        <v>15000</v>
      </c>
      <c r="S36" s="184">
        <v>28000</v>
      </c>
      <c r="T36" s="184"/>
    </row>
    <row r="37" spans="1:20" ht="15.75">
      <c r="A37" s="242"/>
      <c r="B37" s="242"/>
      <c r="C37" s="348"/>
      <c r="D37" s="179"/>
      <c r="E37" s="179"/>
      <c r="F37" s="248"/>
      <c r="G37" s="248"/>
      <c r="H37" s="122" t="s">
        <v>172</v>
      </c>
      <c r="I37" s="183">
        <f t="shared" si="7"/>
        <v>10000</v>
      </c>
      <c r="J37" s="184">
        <v>10000</v>
      </c>
      <c r="K37" s="184"/>
      <c r="L37" s="184"/>
      <c r="M37" s="183">
        <f t="shared" si="8"/>
        <v>0</v>
      </c>
      <c r="N37" s="184"/>
      <c r="O37" s="184"/>
      <c r="P37" s="184"/>
      <c r="Q37" s="183">
        <f t="shared" si="9"/>
        <v>30000</v>
      </c>
      <c r="R37" s="184">
        <v>10000</v>
      </c>
      <c r="S37" s="184">
        <v>20000</v>
      </c>
      <c r="T37" s="184"/>
    </row>
    <row r="38" spans="1:20" ht="15.75">
      <c r="A38" s="242"/>
      <c r="B38" s="242"/>
      <c r="C38" s="348"/>
      <c r="D38" s="179"/>
      <c r="E38" s="179"/>
      <c r="F38" s="248"/>
      <c r="G38" s="248"/>
      <c r="H38" s="122" t="s">
        <v>173</v>
      </c>
      <c r="I38" s="183">
        <f t="shared" si="7"/>
        <v>0</v>
      </c>
      <c r="J38" s="184">
        <v>0</v>
      </c>
      <c r="K38" s="184">
        <v>0</v>
      </c>
      <c r="L38" s="184"/>
      <c r="M38" s="183">
        <f t="shared" si="8"/>
        <v>20000</v>
      </c>
      <c r="N38" s="184"/>
      <c r="O38" s="184">
        <v>20000</v>
      </c>
      <c r="P38" s="184"/>
      <c r="Q38" s="183">
        <f t="shared" si="9"/>
        <v>0</v>
      </c>
      <c r="R38" s="184"/>
      <c r="S38" s="184"/>
      <c r="T38" s="184"/>
    </row>
    <row r="39" spans="1:20" ht="15.75">
      <c r="A39" s="242"/>
      <c r="B39" s="242"/>
      <c r="C39" s="348"/>
      <c r="D39" s="179"/>
      <c r="E39" s="179"/>
      <c r="F39" s="248"/>
      <c r="G39" s="248"/>
      <c r="H39" s="122" t="s">
        <v>174</v>
      </c>
      <c r="I39" s="183">
        <f t="shared" si="7"/>
        <v>15000</v>
      </c>
      <c r="J39" s="184">
        <v>15000</v>
      </c>
      <c r="K39" s="184"/>
      <c r="L39" s="184"/>
      <c r="M39" s="183">
        <f t="shared" si="8"/>
        <v>0</v>
      </c>
      <c r="N39" s="184"/>
      <c r="O39" s="184"/>
      <c r="P39" s="184"/>
      <c r="Q39" s="183">
        <f t="shared" si="9"/>
        <v>0</v>
      </c>
      <c r="R39" s="184"/>
      <c r="S39" s="184"/>
      <c r="T39" s="184"/>
    </row>
    <row r="40" spans="1:20" ht="15.75">
      <c r="A40" s="242"/>
      <c r="B40" s="242"/>
      <c r="C40" s="348"/>
      <c r="D40" s="179"/>
      <c r="E40" s="179"/>
      <c r="F40" s="248"/>
      <c r="G40" s="248"/>
      <c r="H40" s="122" t="s">
        <v>175</v>
      </c>
      <c r="I40" s="183">
        <f t="shared" si="7"/>
        <v>40000</v>
      </c>
      <c r="J40" s="184">
        <v>40000</v>
      </c>
      <c r="K40" s="184"/>
      <c r="L40" s="184"/>
      <c r="M40" s="183">
        <f t="shared" si="8"/>
        <v>0</v>
      </c>
      <c r="N40" s="184"/>
      <c r="O40" s="184"/>
      <c r="P40" s="184"/>
      <c r="Q40" s="183">
        <f t="shared" si="9"/>
        <v>0</v>
      </c>
      <c r="R40" s="184"/>
      <c r="S40" s="184"/>
      <c r="T40" s="184"/>
    </row>
    <row r="41" spans="1:20" ht="15.75">
      <c r="A41" s="242"/>
      <c r="B41" s="242"/>
      <c r="C41" s="348"/>
      <c r="D41" s="179"/>
      <c r="E41" s="179"/>
      <c r="F41" s="248"/>
      <c r="G41" s="248"/>
      <c r="H41" s="122" t="s">
        <v>176</v>
      </c>
      <c r="I41" s="183">
        <f t="shared" si="7"/>
        <v>0</v>
      </c>
      <c r="J41" s="184"/>
      <c r="K41" s="184">
        <v>0</v>
      </c>
      <c r="L41" s="184"/>
      <c r="M41" s="183">
        <f t="shared" si="8"/>
        <v>30000</v>
      </c>
      <c r="N41" s="184">
        <v>30000</v>
      </c>
      <c r="O41" s="184"/>
      <c r="P41" s="184">
        <f t="shared" si="10"/>
        <v>0</v>
      </c>
      <c r="Q41" s="183">
        <f t="shared" si="9"/>
        <v>0</v>
      </c>
      <c r="R41" s="184"/>
      <c r="S41" s="184"/>
      <c r="T41" s="184"/>
    </row>
    <row r="42" spans="1:20" ht="15.75">
      <c r="A42" s="242"/>
      <c r="B42" s="242"/>
      <c r="C42" s="348"/>
      <c r="D42" s="179"/>
      <c r="E42" s="179"/>
      <c r="F42" s="248"/>
      <c r="G42" s="248"/>
      <c r="H42" s="122" t="s">
        <v>177</v>
      </c>
      <c r="I42" s="183">
        <f t="shared" si="7"/>
        <v>30000</v>
      </c>
      <c r="J42" s="184">
        <v>20000</v>
      </c>
      <c r="K42" s="184">
        <v>10000</v>
      </c>
      <c r="L42" s="184"/>
      <c r="M42" s="183">
        <f t="shared" si="8"/>
        <v>0</v>
      </c>
      <c r="N42" s="184"/>
      <c r="O42" s="184"/>
      <c r="P42" s="184">
        <f t="shared" si="10"/>
        <v>0</v>
      </c>
      <c r="Q42" s="183">
        <f t="shared" si="9"/>
        <v>0</v>
      </c>
      <c r="R42" s="184"/>
      <c r="S42" s="184"/>
      <c r="T42" s="184"/>
    </row>
    <row r="43" spans="1:20" ht="15.75">
      <c r="A43" s="242"/>
      <c r="B43" s="242"/>
      <c r="C43" s="348"/>
      <c r="D43" s="179"/>
      <c r="E43" s="179"/>
      <c r="F43" s="248"/>
      <c r="G43" s="248"/>
      <c r="H43" s="122" t="s">
        <v>178</v>
      </c>
      <c r="I43" s="183">
        <f t="shared" si="7"/>
        <v>0</v>
      </c>
      <c r="J43" s="184"/>
      <c r="K43" s="184"/>
      <c r="L43" s="184"/>
      <c r="M43" s="183">
        <f t="shared" si="8"/>
        <v>15000</v>
      </c>
      <c r="N43" s="184">
        <v>15000</v>
      </c>
      <c r="O43" s="184"/>
      <c r="P43" s="184"/>
      <c r="Q43" s="183">
        <f t="shared" si="9"/>
        <v>15000</v>
      </c>
      <c r="R43" s="184">
        <v>10000</v>
      </c>
      <c r="S43" s="184">
        <v>5000</v>
      </c>
      <c r="T43" s="184"/>
    </row>
    <row r="44" spans="1:20" ht="15.75">
      <c r="A44" s="242"/>
      <c r="B44" s="242"/>
      <c r="C44" s="348"/>
      <c r="D44" s="179"/>
      <c r="E44" s="179"/>
      <c r="F44" s="248"/>
      <c r="G44" s="248"/>
      <c r="H44" s="122" t="s">
        <v>43</v>
      </c>
      <c r="I44" s="183">
        <f t="shared" si="7"/>
        <v>0</v>
      </c>
      <c r="J44" s="184"/>
      <c r="K44" s="184"/>
      <c r="L44" s="184"/>
      <c r="M44" s="183">
        <f t="shared" si="8"/>
        <v>0</v>
      </c>
      <c r="N44" s="184"/>
      <c r="O44" s="184"/>
      <c r="P44" s="184"/>
      <c r="Q44" s="183">
        <f t="shared" si="9"/>
        <v>8000</v>
      </c>
      <c r="R44" s="184"/>
      <c r="S44" s="184">
        <v>8000</v>
      </c>
      <c r="T44" s="184"/>
    </row>
    <row r="45" spans="1:20" ht="15.75">
      <c r="A45" s="242"/>
      <c r="B45" s="242"/>
      <c r="C45" s="348"/>
      <c r="D45" s="179"/>
      <c r="E45" s="179"/>
      <c r="F45" s="248"/>
      <c r="G45" s="248"/>
      <c r="H45" s="122" t="s">
        <v>44</v>
      </c>
      <c r="I45" s="183">
        <f t="shared" si="7"/>
        <v>20000</v>
      </c>
      <c r="J45" s="184">
        <v>10000</v>
      </c>
      <c r="K45" s="184">
        <v>10000</v>
      </c>
      <c r="L45" s="184"/>
      <c r="M45" s="183">
        <f t="shared" si="8"/>
        <v>21000</v>
      </c>
      <c r="N45" s="184">
        <v>0</v>
      </c>
      <c r="O45" s="184">
        <v>21000</v>
      </c>
      <c r="P45" s="184"/>
      <c r="Q45" s="183">
        <f t="shared" si="9"/>
        <v>30000</v>
      </c>
      <c r="R45" s="184">
        <v>20000</v>
      </c>
      <c r="S45" s="184">
        <v>10000</v>
      </c>
      <c r="T45" s="184"/>
    </row>
    <row r="46" spans="1:20" ht="15.75">
      <c r="A46" s="242"/>
      <c r="B46" s="242"/>
      <c r="C46" s="348"/>
      <c r="D46" s="179"/>
      <c r="E46" s="179"/>
      <c r="F46" s="248"/>
      <c r="G46" s="248"/>
      <c r="H46" s="122" t="s">
        <v>45</v>
      </c>
      <c r="I46" s="183">
        <f t="shared" si="7"/>
        <v>0</v>
      </c>
      <c r="J46" s="184"/>
      <c r="K46" s="184"/>
      <c r="L46" s="184">
        <v>25000</v>
      </c>
      <c r="M46" s="183">
        <f t="shared" si="8"/>
        <v>0</v>
      </c>
      <c r="N46" s="184"/>
      <c r="O46" s="184"/>
      <c r="P46" s="184"/>
      <c r="Q46" s="183">
        <f t="shared" si="9"/>
        <v>0</v>
      </c>
      <c r="R46" s="184"/>
      <c r="S46" s="184"/>
      <c r="T46" s="184">
        <v>20000</v>
      </c>
    </row>
    <row r="47" spans="1:20" ht="15.75">
      <c r="A47" s="242"/>
      <c r="B47" s="242"/>
      <c r="C47" s="348"/>
      <c r="D47" s="179"/>
      <c r="E47" s="179"/>
      <c r="F47" s="248"/>
      <c r="G47" s="248"/>
      <c r="H47" s="122" t="s">
        <v>46</v>
      </c>
      <c r="I47" s="183">
        <f t="shared" si="7"/>
        <v>0</v>
      </c>
      <c r="J47" s="184"/>
      <c r="K47" s="184"/>
      <c r="L47" s="184"/>
      <c r="M47" s="183">
        <f t="shared" si="8"/>
        <v>0</v>
      </c>
      <c r="N47" s="184"/>
      <c r="O47" s="184"/>
      <c r="P47" s="184"/>
      <c r="Q47" s="183">
        <f t="shared" si="9"/>
        <v>20000</v>
      </c>
      <c r="R47" s="184">
        <v>20000</v>
      </c>
      <c r="S47" s="184"/>
      <c r="T47" s="184">
        <v>20000</v>
      </c>
    </row>
    <row r="48" spans="1:20" ht="15.75">
      <c r="A48" s="242"/>
      <c r="B48" s="242"/>
      <c r="C48" s="348"/>
      <c r="D48" s="179"/>
      <c r="E48" s="179"/>
      <c r="F48" s="248"/>
      <c r="G48" s="248"/>
      <c r="H48" s="122" t="s">
        <v>179</v>
      </c>
      <c r="I48" s="183">
        <f t="shared" si="7"/>
        <v>15000</v>
      </c>
      <c r="J48" s="184">
        <v>15000</v>
      </c>
      <c r="K48" s="184"/>
      <c r="L48" s="184"/>
      <c r="M48" s="183">
        <f t="shared" si="8"/>
        <v>0</v>
      </c>
      <c r="N48" s="184"/>
      <c r="O48" s="184"/>
      <c r="P48" s="184"/>
      <c r="Q48" s="183">
        <f t="shared" si="9"/>
        <v>0</v>
      </c>
      <c r="R48" s="184"/>
      <c r="S48" s="184">
        <v>0</v>
      </c>
      <c r="T48" s="184">
        <v>40000</v>
      </c>
    </row>
    <row r="49" spans="1:20" ht="15.75">
      <c r="A49" s="242"/>
      <c r="B49" s="242"/>
      <c r="C49" s="348"/>
      <c r="D49" s="179"/>
      <c r="E49" s="179"/>
      <c r="F49" s="248"/>
      <c r="G49" s="248"/>
      <c r="H49" s="122" t="s">
        <v>47</v>
      </c>
      <c r="I49" s="183">
        <f t="shared" si="7"/>
        <v>30000</v>
      </c>
      <c r="J49" s="184">
        <v>20000</v>
      </c>
      <c r="K49" s="184">
        <v>10000</v>
      </c>
      <c r="L49" s="184"/>
      <c r="M49" s="183">
        <f t="shared" si="8"/>
        <v>20000</v>
      </c>
      <c r="N49" s="184">
        <v>20000</v>
      </c>
      <c r="O49" s="184"/>
      <c r="P49" s="184"/>
      <c r="Q49" s="183">
        <f t="shared" si="9"/>
        <v>30000</v>
      </c>
      <c r="R49" s="184">
        <v>30000</v>
      </c>
      <c r="S49" s="184">
        <v>0</v>
      </c>
      <c r="T49" s="184"/>
    </row>
    <row r="50" spans="1:20" ht="15.75">
      <c r="A50" s="242"/>
      <c r="B50" s="242"/>
      <c r="C50" s="348"/>
      <c r="D50" s="179"/>
      <c r="E50" s="179"/>
      <c r="F50" s="248"/>
      <c r="G50" s="248"/>
      <c r="H50" s="122" t="s">
        <v>180</v>
      </c>
      <c r="I50" s="183">
        <f t="shared" si="7"/>
        <v>30000</v>
      </c>
      <c r="J50" s="184">
        <v>30000</v>
      </c>
      <c r="K50" s="184"/>
      <c r="L50" s="184"/>
      <c r="M50" s="183">
        <f t="shared" si="8"/>
        <v>0</v>
      </c>
      <c r="N50" s="184"/>
      <c r="O50" s="184"/>
      <c r="P50" s="184"/>
      <c r="Q50" s="183">
        <f t="shared" si="9"/>
        <v>20000</v>
      </c>
      <c r="R50" s="184">
        <v>20000</v>
      </c>
      <c r="S50" s="184"/>
      <c r="T50" s="184"/>
    </row>
    <row r="51" spans="1:20" ht="15.75">
      <c r="A51" s="242"/>
      <c r="B51" s="242"/>
      <c r="C51" s="348"/>
      <c r="D51" s="179"/>
      <c r="E51" s="179"/>
      <c r="F51" s="248"/>
      <c r="G51" s="248"/>
      <c r="H51" s="122" t="s">
        <v>181</v>
      </c>
      <c r="I51" s="183">
        <f t="shared" si="7"/>
        <v>0</v>
      </c>
      <c r="J51" s="184"/>
      <c r="K51" s="184"/>
      <c r="L51" s="184"/>
      <c r="M51" s="183">
        <f t="shared" si="8"/>
        <v>0</v>
      </c>
      <c r="N51" s="184"/>
      <c r="O51" s="184"/>
      <c r="P51" s="184">
        <f t="shared" si="10"/>
        <v>60000</v>
      </c>
      <c r="Q51" s="183">
        <f t="shared" si="9"/>
        <v>30000</v>
      </c>
      <c r="R51" s="184">
        <v>30000</v>
      </c>
      <c r="S51" s="184">
        <v>0</v>
      </c>
      <c r="T51" s="184"/>
    </row>
    <row r="52" spans="1:20" ht="28.5">
      <c r="A52" s="242"/>
      <c r="B52" s="242"/>
      <c r="C52" s="348"/>
      <c r="D52" s="179"/>
      <c r="E52" s="179"/>
      <c r="F52" s="248"/>
      <c r="G52" s="248"/>
      <c r="H52" s="122" t="s">
        <v>182</v>
      </c>
      <c r="I52" s="183">
        <f t="shared" si="7"/>
        <v>10000</v>
      </c>
      <c r="J52" s="184">
        <v>10000</v>
      </c>
      <c r="K52" s="184">
        <v>0</v>
      </c>
      <c r="L52" s="184">
        <f>-M53</f>
        <v>0</v>
      </c>
      <c r="M52" s="183">
        <f t="shared" si="8"/>
        <v>0</v>
      </c>
      <c r="N52" s="184"/>
      <c r="O52" s="184"/>
      <c r="P52" s="184">
        <f t="shared" si="10"/>
        <v>0</v>
      </c>
      <c r="Q52" s="183">
        <f t="shared" si="9"/>
        <v>0</v>
      </c>
      <c r="R52" s="184"/>
      <c r="S52" s="184"/>
      <c r="T52" s="184"/>
    </row>
    <row r="53" spans="1:20" ht="15.75">
      <c r="A53" s="242"/>
      <c r="B53" s="242"/>
      <c r="C53" s="348"/>
      <c r="D53" s="179"/>
      <c r="E53" s="179"/>
      <c r="F53" s="248"/>
      <c r="G53" s="248"/>
      <c r="H53" s="122" t="s">
        <v>48</v>
      </c>
      <c r="I53" s="183">
        <f t="shared" si="7"/>
        <v>0</v>
      </c>
      <c r="J53" s="184"/>
      <c r="K53" s="184"/>
      <c r="L53" s="184">
        <v>60000</v>
      </c>
      <c r="M53" s="183">
        <f t="shared" si="8"/>
        <v>0</v>
      </c>
      <c r="N53" s="184"/>
      <c r="O53" s="184"/>
      <c r="P53" s="184">
        <f t="shared" si="10"/>
        <v>0</v>
      </c>
      <c r="Q53" s="183">
        <f t="shared" si="9"/>
        <v>0</v>
      </c>
      <c r="R53" s="184"/>
      <c r="S53" s="184"/>
      <c r="T53" s="184"/>
    </row>
    <row r="54" spans="1:20" ht="15.75">
      <c r="A54" s="242"/>
      <c r="B54" s="242"/>
      <c r="C54" s="348"/>
      <c r="D54" s="179"/>
      <c r="E54" s="179"/>
      <c r="F54" s="248"/>
      <c r="G54" s="248"/>
      <c r="H54" s="122" t="s">
        <v>183</v>
      </c>
      <c r="I54" s="183">
        <f t="shared" si="7"/>
        <v>20000</v>
      </c>
      <c r="J54" s="184">
        <v>15000</v>
      </c>
      <c r="K54" s="184">
        <v>5000</v>
      </c>
      <c r="L54" s="184"/>
      <c r="M54" s="183">
        <f t="shared" si="8"/>
        <v>0</v>
      </c>
      <c r="N54" s="184"/>
      <c r="O54" s="184"/>
      <c r="P54" s="184">
        <f t="shared" si="10"/>
        <v>30000</v>
      </c>
      <c r="Q54" s="183">
        <f t="shared" si="9"/>
        <v>15000</v>
      </c>
      <c r="R54" s="184">
        <v>15000</v>
      </c>
      <c r="S54" s="184"/>
      <c r="T54" s="184"/>
    </row>
    <row r="55" spans="1:20" ht="15.75">
      <c r="A55" s="242"/>
      <c r="B55" s="242"/>
      <c r="C55" s="348"/>
      <c r="D55" s="179"/>
      <c r="E55" s="179"/>
      <c r="F55" s="248"/>
      <c r="G55" s="248"/>
      <c r="H55" s="122" t="s">
        <v>49</v>
      </c>
      <c r="I55" s="183">
        <f t="shared" si="7"/>
        <v>0</v>
      </c>
      <c r="J55" s="184">
        <v>0</v>
      </c>
      <c r="K55" s="184"/>
      <c r="L55" s="184"/>
      <c r="M55" s="183">
        <f t="shared" si="8"/>
        <v>15090</v>
      </c>
      <c r="N55" s="184">
        <v>15090</v>
      </c>
      <c r="O55" s="184"/>
      <c r="P55" s="184">
        <f t="shared" si="10"/>
        <v>0</v>
      </c>
      <c r="Q55" s="183">
        <f t="shared" si="9"/>
        <v>0</v>
      </c>
      <c r="R55" s="184"/>
      <c r="S55" s="184"/>
      <c r="T55" s="184"/>
    </row>
    <row r="56" spans="1:20" ht="15.75">
      <c r="A56" s="242"/>
      <c r="B56" s="242"/>
      <c r="C56" s="348"/>
      <c r="D56" s="179"/>
      <c r="E56" s="179"/>
      <c r="F56" s="248"/>
      <c r="G56" s="248"/>
      <c r="H56" s="122" t="s">
        <v>50</v>
      </c>
      <c r="I56" s="183">
        <f t="shared" si="7"/>
        <v>25000</v>
      </c>
      <c r="J56" s="184">
        <v>15000</v>
      </c>
      <c r="K56" s="184">
        <v>10000</v>
      </c>
      <c r="L56" s="184"/>
      <c r="M56" s="183">
        <f t="shared" si="8"/>
        <v>0</v>
      </c>
      <c r="N56" s="184"/>
      <c r="O56" s="184"/>
      <c r="P56" s="184"/>
      <c r="Q56" s="183">
        <f t="shared" si="9"/>
        <v>0</v>
      </c>
      <c r="R56" s="184"/>
      <c r="S56" s="184"/>
      <c r="T56" s="184"/>
    </row>
    <row r="57" spans="1:20" ht="15.75">
      <c r="A57" s="242"/>
      <c r="B57" s="242"/>
      <c r="C57" s="348"/>
      <c r="D57" s="179"/>
      <c r="E57" s="179"/>
      <c r="F57" s="248"/>
      <c r="G57" s="248"/>
      <c r="H57" s="122" t="s">
        <v>51</v>
      </c>
      <c r="I57" s="183">
        <f t="shared" si="7"/>
        <v>0</v>
      </c>
      <c r="J57" s="184"/>
      <c r="K57" s="184"/>
      <c r="L57" s="184"/>
      <c r="M57" s="183">
        <f t="shared" si="8"/>
        <v>0</v>
      </c>
      <c r="N57" s="184"/>
      <c r="O57" s="184"/>
      <c r="P57" s="184">
        <f t="shared" si="10"/>
        <v>0</v>
      </c>
      <c r="Q57" s="183">
        <f t="shared" si="9"/>
        <v>0</v>
      </c>
      <c r="R57" s="184"/>
      <c r="S57" s="184"/>
      <c r="T57" s="184">
        <v>60000</v>
      </c>
    </row>
    <row r="58" spans="1:20" ht="15.75">
      <c r="A58" s="242"/>
      <c r="B58" s="242"/>
      <c r="C58" s="348"/>
      <c r="D58" s="179"/>
      <c r="E58" s="179"/>
      <c r="F58" s="248"/>
      <c r="G58" s="248"/>
      <c r="H58" s="122" t="s">
        <v>52</v>
      </c>
      <c r="I58" s="183">
        <f t="shared" si="7"/>
        <v>0</v>
      </c>
      <c r="J58" s="184"/>
      <c r="K58" s="184"/>
      <c r="L58" s="184"/>
      <c r="M58" s="183">
        <f t="shared" si="8"/>
        <v>0</v>
      </c>
      <c r="N58" s="184">
        <v>0</v>
      </c>
      <c r="O58" s="184">
        <v>0</v>
      </c>
      <c r="P58" s="184">
        <f t="shared" si="10"/>
        <v>80000</v>
      </c>
      <c r="Q58" s="183">
        <f t="shared" si="9"/>
        <v>40000</v>
      </c>
      <c r="R58" s="184">
        <v>40000</v>
      </c>
      <c r="S58" s="184"/>
      <c r="T58" s="184">
        <v>0</v>
      </c>
    </row>
    <row r="59" spans="1:20" ht="15.75">
      <c r="A59" s="242"/>
      <c r="B59" s="242"/>
      <c r="C59" s="348"/>
      <c r="D59" s="179"/>
      <c r="E59" s="179"/>
      <c r="F59" s="248"/>
      <c r="G59" s="248"/>
      <c r="H59" s="122" t="s">
        <v>53</v>
      </c>
      <c r="I59" s="183">
        <f t="shared" si="7"/>
        <v>0</v>
      </c>
      <c r="J59" s="184"/>
      <c r="K59" s="184"/>
      <c r="L59" s="184"/>
      <c r="M59" s="183">
        <f t="shared" si="8"/>
        <v>0</v>
      </c>
      <c r="N59" s="184"/>
      <c r="O59" s="184"/>
      <c r="P59" s="184">
        <f t="shared" si="10"/>
        <v>0</v>
      </c>
      <c r="Q59" s="183">
        <f t="shared" si="9"/>
        <v>0</v>
      </c>
      <c r="R59" s="184"/>
      <c r="S59" s="184"/>
      <c r="T59" s="184">
        <v>100000</v>
      </c>
    </row>
    <row r="60" spans="1:20" ht="15">
      <c r="A60" s="242"/>
      <c r="B60" s="242"/>
      <c r="C60" s="345"/>
      <c r="D60" s="179"/>
      <c r="E60" s="179"/>
      <c r="F60" s="179"/>
      <c r="G60" s="145"/>
      <c r="H60" s="122" t="s">
        <v>54</v>
      </c>
      <c r="I60" s="183">
        <f t="shared" si="7"/>
        <v>0</v>
      </c>
      <c r="J60" s="184"/>
      <c r="K60" s="184"/>
      <c r="L60" s="184"/>
      <c r="M60" s="183">
        <f t="shared" si="8"/>
        <v>0</v>
      </c>
      <c r="N60" s="184"/>
      <c r="O60" s="184"/>
      <c r="P60" s="184">
        <f t="shared" si="10"/>
        <v>0</v>
      </c>
      <c r="Q60" s="183">
        <f t="shared" si="9"/>
        <v>0</v>
      </c>
      <c r="R60" s="184"/>
      <c r="S60" s="184"/>
      <c r="T60" s="184">
        <v>100000</v>
      </c>
    </row>
    <row r="61" spans="1:20" ht="15">
      <c r="A61" s="242"/>
      <c r="B61" s="242"/>
      <c r="C61" s="345"/>
      <c r="D61" s="179"/>
      <c r="E61" s="179"/>
      <c r="F61" s="179"/>
      <c r="G61" s="145"/>
      <c r="H61" s="122" t="s">
        <v>55</v>
      </c>
      <c r="I61" s="183">
        <f t="shared" si="7"/>
        <v>0</v>
      </c>
      <c r="J61" s="184"/>
      <c r="K61" s="184"/>
      <c r="L61" s="184"/>
      <c r="M61" s="183">
        <f t="shared" si="8"/>
        <v>0</v>
      </c>
      <c r="N61" s="184"/>
      <c r="O61" s="184"/>
      <c r="P61" s="184"/>
      <c r="Q61" s="183">
        <f t="shared" si="9"/>
        <v>0</v>
      </c>
      <c r="R61" s="184"/>
      <c r="S61" s="184"/>
      <c r="T61" s="184">
        <v>150000</v>
      </c>
    </row>
    <row r="62" spans="1:20" ht="15">
      <c r="A62" s="242"/>
      <c r="B62" s="242"/>
      <c r="C62" s="345"/>
      <c r="D62" s="179"/>
      <c r="E62" s="179"/>
      <c r="F62" s="179"/>
      <c r="G62" s="145"/>
      <c r="H62" s="126" t="s">
        <v>56</v>
      </c>
      <c r="I62" s="183">
        <f t="shared" si="7"/>
        <v>0</v>
      </c>
      <c r="J62" s="184"/>
      <c r="K62" s="184"/>
      <c r="L62" s="184"/>
      <c r="M62" s="183">
        <f t="shared" si="8"/>
        <v>0</v>
      </c>
      <c r="N62" s="249"/>
      <c r="O62" s="184"/>
      <c r="P62" s="184"/>
      <c r="Q62" s="183">
        <f t="shared" si="9"/>
        <v>15000</v>
      </c>
      <c r="R62" s="184">
        <v>15000</v>
      </c>
      <c r="S62" s="184">
        <v>0</v>
      </c>
      <c r="T62" s="184"/>
    </row>
    <row r="63" spans="1:20" ht="15">
      <c r="A63" s="242"/>
      <c r="B63" s="242"/>
      <c r="C63" s="345"/>
      <c r="D63" s="179"/>
      <c r="E63" s="179"/>
      <c r="F63" s="179"/>
      <c r="G63" s="145"/>
      <c r="H63" s="122" t="s">
        <v>57</v>
      </c>
      <c r="I63" s="183">
        <f t="shared" si="7"/>
        <v>0</v>
      </c>
      <c r="J63" s="184"/>
      <c r="K63" s="184"/>
      <c r="L63" s="184"/>
      <c r="M63" s="183">
        <f t="shared" si="8"/>
        <v>40000</v>
      </c>
      <c r="N63" s="249">
        <v>20000</v>
      </c>
      <c r="O63" s="184">
        <v>20000</v>
      </c>
      <c r="P63" s="184"/>
      <c r="Q63" s="183">
        <f t="shared" si="9"/>
        <v>20000</v>
      </c>
      <c r="R63" s="184">
        <v>20000</v>
      </c>
      <c r="S63" s="184"/>
      <c r="T63" s="184"/>
    </row>
    <row r="64" spans="1:20" ht="15">
      <c r="A64" s="242"/>
      <c r="B64" s="242"/>
      <c r="C64" s="345"/>
      <c r="D64" s="179"/>
      <c r="E64" s="179"/>
      <c r="F64" s="179"/>
      <c r="G64" s="145"/>
      <c r="H64" s="122" t="s">
        <v>184</v>
      </c>
      <c r="I64" s="183">
        <f t="shared" si="7"/>
        <v>0</v>
      </c>
      <c r="J64" s="184"/>
      <c r="K64" s="184"/>
      <c r="L64" s="184"/>
      <c r="M64" s="183">
        <f t="shared" si="8"/>
        <v>15000</v>
      </c>
      <c r="N64" s="249">
        <v>10000</v>
      </c>
      <c r="O64" s="184">
        <v>5000</v>
      </c>
      <c r="P64" s="184">
        <f t="shared" si="10"/>
        <v>0</v>
      </c>
      <c r="Q64" s="183">
        <f t="shared" si="9"/>
        <v>0</v>
      </c>
      <c r="R64" s="184"/>
      <c r="S64" s="184"/>
      <c r="T64" s="184"/>
    </row>
    <row r="65" spans="1:20" ht="15">
      <c r="A65" s="242"/>
      <c r="B65" s="242"/>
      <c r="C65" s="345"/>
      <c r="D65" s="179"/>
      <c r="E65" s="179"/>
      <c r="F65" s="179"/>
      <c r="G65" s="145"/>
      <c r="H65" s="122" t="s">
        <v>58</v>
      </c>
      <c r="I65" s="183">
        <f t="shared" si="7"/>
        <v>0</v>
      </c>
      <c r="J65" s="184"/>
      <c r="K65" s="184"/>
      <c r="L65" s="184"/>
      <c r="M65" s="183">
        <f t="shared" si="8"/>
        <v>55000</v>
      </c>
      <c r="N65" s="249">
        <v>55000</v>
      </c>
      <c r="O65" s="184">
        <v>0</v>
      </c>
      <c r="P65" s="184">
        <f t="shared" si="10"/>
        <v>0</v>
      </c>
      <c r="Q65" s="183">
        <f t="shared" si="9"/>
        <v>0</v>
      </c>
      <c r="R65" s="184"/>
      <c r="S65" s="184">
        <v>0</v>
      </c>
      <c r="T65" s="184">
        <v>90000</v>
      </c>
    </row>
    <row r="66" spans="1:20" ht="15.75">
      <c r="A66" s="242"/>
      <c r="B66" s="242"/>
      <c r="C66" s="345"/>
      <c r="D66" s="179"/>
      <c r="E66" s="179"/>
      <c r="F66" s="248"/>
      <c r="G66" s="248"/>
      <c r="H66" s="122" t="s">
        <v>59</v>
      </c>
      <c r="I66" s="183">
        <f t="shared" si="7"/>
        <v>90000</v>
      </c>
      <c r="J66" s="184">
        <v>0</v>
      </c>
      <c r="K66" s="184">
        <v>90000</v>
      </c>
      <c r="L66" s="184"/>
      <c r="M66" s="183">
        <f t="shared" si="8"/>
        <v>100000</v>
      </c>
      <c r="N66" s="249">
        <v>70000</v>
      </c>
      <c r="O66" s="184">
        <v>30000</v>
      </c>
      <c r="P66" s="184"/>
      <c r="Q66" s="183">
        <f t="shared" si="9"/>
        <v>70000</v>
      </c>
      <c r="R66" s="184">
        <v>50000</v>
      </c>
      <c r="S66" s="184">
        <v>20000</v>
      </c>
      <c r="T66" s="184">
        <v>60000</v>
      </c>
    </row>
    <row r="67" spans="1:20" ht="15.75">
      <c r="A67" s="242"/>
      <c r="B67" s="242"/>
      <c r="C67" s="345"/>
      <c r="D67" s="179"/>
      <c r="E67" s="179"/>
      <c r="F67" s="248"/>
      <c r="G67" s="248"/>
      <c r="H67" s="122" t="s">
        <v>60</v>
      </c>
      <c r="I67" s="183">
        <f t="shared" si="7"/>
        <v>41730</v>
      </c>
      <c r="J67" s="184">
        <v>41730</v>
      </c>
      <c r="K67" s="184"/>
      <c r="L67" s="184">
        <v>100000</v>
      </c>
      <c r="M67" s="183">
        <f t="shared" si="8"/>
        <v>40000</v>
      </c>
      <c r="N67" s="249">
        <v>40000</v>
      </c>
      <c r="O67" s="184"/>
      <c r="P67" s="184">
        <f t="shared" si="10"/>
        <v>100000</v>
      </c>
      <c r="Q67" s="183">
        <f t="shared" si="9"/>
        <v>50000</v>
      </c>
      <c r="R67" s="184">
        <v>50000</v>
      </c>
      <c r="S67" s="184"/>
      <c r="T67" s="184">
        <v>100000</v>
      </c>
    </row>
    <row r="68" spans="1:20" ht="15.75">
      <c r="A68" s="242"/>
      <c r="B68" s="242"/>
      <c r="C68" s="345"/>
      <c r="D68" s="179"/>
      <c r="E68" s="179"/>
      <c r="F68" s="248"/>
      <c r="G68" s="248"/>
      <c r="H68" s="122" t="s">
        <v>185</v>
      </c>
      <c r="I68" s="183">
        <f t="shared" si="7"/>
        <v>0</v>
      </c>
      <c r="J68" s="184"/>
      <c r="K68" s="184"/>
      <c r="L68" s="184">
        <v>45000</v>
      </c>
      <c r="M68" s="183">
        <f t="shared" si="8"/>
        <v>0</v>
      </c>
      <c r="N68" s="249"/>
      <c r="O68" s="184"/>
      <c r="P68" s="184">
        <f t="shared" si="10"/>
        <v>0</v>
      </c>
      <c r="Q68" s="183">
        <f t="shared" si="9"/>
        <v>0</v>
      </c>
      <c r="R68" s="184"/>
      <c r="S68" s="184"/>
      <c r="T68" s="184"/>
    </row>
    <row r="69" spans="1:20" ht="15.75">
      <c r="A69" s="242"/>
      <c r="B69" s="242"/>
      <c r="C69" s="345"/>
      <c r="D69" s="179"/>
      <c r="E69" s="179"/>
      <c r="F69" s="248"/>
      <c r="G69" s="248"/>
      <c r="H69" s="123" t="s">
        <v>186</v>
      </c>
      <c r="I69" s="183">
        <f t="shared" si="7"/>
        <v>0</v>
      </c>
      <c r="J69" s="185">
        <v>0</v>
      </c>
      <c r="K69" s="185"/>
      <c r="L69" s="179"/>
      <c r="M69" s="183">
        <f t="shared" si="8"/>
        <v>0</v>
      </c>
      <c r="N69" s="179">
        <v>0</v>
      </c>
      <c r="O69" s="179">
        <v>0</v>
      </c>
      <c r="P69" s="179"/>
      <c r="Q69" s="183">
        <f t="shared" si="9"/>
        <v>0</v>
      </c>
      <c r="R69" s="179">
        <v>0</v>
      </c>
      <c r="S69" s="179">
        <v>0</v>
      </c>
      <c r="T69" s="179"/>
    </row>
    <row r="70" spans="1:20" ht="15.75">
      <c r="A70" s="242"/>
      <c r="B70" s="242"/>
      <c r="C70" s="345"/>
      <c r="D70" s="179"/>
      <c r="E70" s="179"/>
      <c r="F70" s="248"/>
      <c r="G70" s="248"/>
      <c r="H70" s="122" t="s">
        <v>187</v>
      </c>
      <c r="I70" s="183">
        <f t="shared" si="7"/>
        <v>10000</v>
      </c>
      <c r="J70" s="185">
        <v>5000</v>
      </c>
      <c r="K70" s="185">
        <v>5000</v>
      </c>
      <c r="L70" s="179"/>
      <c r="M70" s="183">
        <f t="shared" si="8"/>
        <v>0</v>
      </c>
      <c r="N70" s="179"/>
      <c r="O70" s="179"/>
      <c r="P70" s="179"/>
      <c r="Q70" s="183">
        <f t="shared" si="9"/>
        <v>0</v>
      </c>
      <c r="R70" s="179"/>
      <c r="S70" s="179"/>
      <c r="T70" s="179"/>
    </row>
    <row r="71" spans="1:20" ht="15.75">
      <c r="A71" s="242"/>
      <c r="B71" s="242"/>
      <c r="C71" s="345"/>
      <c r="D71" s="179"/>
      <c r="E71" s="179"/>
      <c r="F71" s="248"/>
      <c r="G71" s="248"/>
      <c r="H71" s="122" t="s">
        <v>188</v>
      </c>
      <c r="I71" s="183">
        <f t="shared" si="7"/>
        <v>0</v>
      </c>
      <c r="J71" s="185">
        <v>0</v>
      </c>
      <c r="K71" s="185">
        <v>0</v>
      </c>
      <c r="L71" s="179"/>
      <c r="M71" s="183">
        <f t="shared" si="8"/>
        <v>0</v>
      </c>
      <c r="N71" s="179"/>
      <c r="O71" s="179"/>
      <c r="P71" s="179"/>
      <c r="Q71" s="183">
        <f aca="true" t="shared" si="11" ref="Q71:Q82">R71+S71</f>
        <v>0</v>
      </c>
      <c r="R71" s="179"/>
      <c r="S71" s="179"/>
      <c r="T71" s="179"/>
    </row>
    <row r="72" spans="1:20" ht="15.75">
      <c r="A72" s="242"/>
      <c r="B72" s="242"/>
      <c r="C72" s="345"/>
      <c r="D72" s="179"/>
      <c r="E72" s="179"/>
      <c r="F72" s="248"/>
      <c r="G72" s="248"/>
      <c r="H72" s="122" t="s">
        <v>189</v>
      </c>
      <c r="I72" s="183">
        <f t="shared" si="7"/>
        <v>0</v>
      </c>
      <c r="J72" s="185">
        <v>0</v>
      </c>
      <c r="K72" s="185">
        <v>0</v>
      </c>
      <c r="L72" s="179"/>
      <c r="M72" s="183">
        <f t="shared" si="8"/>
        <v>0</v>
      </c>
      <c r="N72" s="179"/>
      <c r="O72" s="179"/>
      <c r="P72" s="179"/>
      <c r="Q72" s="183">
        <f t="shared" si="11"/>
        <v>20000</v>
      </c>
      <c r="R72" s="179">
        <v>10000</v>
      </c>
      <c r="S72" s="179">
        <v>10000</v>
      </c>
      <c r="T72" s="179"/>
    </row>
    <row r="73" spans="1:20" ht="15.75">
      <c r="A73" s="242"/>
      <c r="B73" s="242"/>
      <c r="C73" s="345"/>
      <c r="D73" s="179"/>
      <c r="E73" s="179"/>
      <c r="F73" s="248"/>
      <c r="G73" s="248"/>
      <c r="H73" s="122" t="s">
        <v>190</v>
      </c>
      <c r="I73" s="183">
        <f t="shared" si="7"/>
        <v>0</v>
      </c>
      <c r="J73" s="185"/>
      <c r="K73" s="185"/>
      <c r="L73" s="179"/>
      <c r="M73" s="183">
        <f t="shared" si="8"/>
        <v>30000</v>
      </c>
      <c r="N73" s="179">
        <v>20000</v>
      </c>
      <c r="O73" s="179">
        <v>10000</v>
      </c>
      <c r="P73" s="179"/>
      <c r="Q73" s="183">
        <f t="shared" si="11"/>
        <v>0</v>
      </c>
      <c r="R73" s="179"/>
      <c r="S73" s="179"/>
      <c r="T73" s="179"/>
    </row>
    <row r="74" spans="1:20" ht="28.5">
      <c r="A74" s="242"/>
      <c r="B74" s="242"/>
      <c r="C74" s="345"/>
      <c r="D74" s="179"/>
      <c r="E74" s="179"/>
      <c r="F74" s="248"/>
      <c r="G74" s="248"/>
      <c r="H74" s="122" t="s">
        <v>191</v>
      </c>
      <c r="I74" s="183">
        <f t="shared" si="7"/>
        <v>0</v>
      </c>
      <c r="J74" s="185"/>
      <c r="K74" s="185"/>
      <c r="L74" s="179"/>
      <c r="M74" s="183">
        <f t="shared" si="8"/>
        <v>20000</v>
      </c>
      <c r="N74" s="179">
        <v>10000</v>
      </c>
      <c r="O74" s="179">
        <v>10000</v>
      </c>
      <c r="P74" s="179"/>
      <c r="Q74" s="183">
        <f t="shared" si="11"/>
        <v>0</v>
      </c>
      <c r="R74" s="179"/>
      <c r="S74" s="179"/>
      <c r="T74" s="179"/>
    </row>
    <row r="75" spans="1:20" ht="28.5">
      <c r="A75" s="242"/>
      <c r="B75" s="242"/>
      <c r="C75" s="345"/>
      <c r="D75" s="179"/>
      <c r="E75" s="179"/>
      <c r="F75" s="248"/>
      <c r="G75" s="248"/>
      <c r="H75" s="122" t="s">
        <v>192</v>
      </c>
      <c r="I75" s="183">
        <f t="shared" si="7"/>
        <v>0</v>
      </c>
      <c r="J75" s="185"/>
      <c r="K75" s="185"/>
      <c r="L75" s="179"/>
      <c r="M75" s="183">
        <f t="shared" si="8"/>
        <v>0</v>
      </c>
      <c r="N75" s="179"/>
      <c r="O75" s="179"/>
      <c r="P75" s="179"/>
      <c r="Q75" s="183">
        <f t="shared" si="11"/>
        <v>20000</v>
      </c>
      <c r="R75" s="179">
        <v>15000</v>
      </c>
      <c r="S75" s="179">
        <v>5000</v>
      </c>
      <c r="T75" s="179"/>
    </row>
    <row r="76" spans="1:20" ht="15.75">
      <c r="A76" s="242"/>
      <c r="B76" s="242"/>
      <c r="C76" s="345"/>
      <c r="D76" s="179"/>
      <c r="E76" s="179"/>
      <c r="F76" s="248"/>
      <c r="G76" s="248"/>
      <c r="H76" s="122" t="s">
        <v>513</v>
      </c>
      <c r="I76" s="183">
        <f t="shared" si="7"/>
        <v>15000</v>
      </c>
      <c r="J76" s="185">
        <v>10000</v>
      </c>
      <c r="K76" s="185">
        <v>5000</v>
      </c>
      <c r="L76" s="179"/>
      <c r="M76" s="183">
        <f t="shared" si="8"/>
        <v>15000</v>
      </c>
      <c r="N76" s="179">
        <v>10000</v>
      </c>
      <c r="O76" s="179">
        <v>5000</v>
      </c>
      <c r="P76" s="179"/>
      <c r="Q76" s="183">
        <f t="shared" si="11"/>
        <v>0</v>
      </c>
      <c r="R76" s="179"/>
      <c r="S76" s="179"/>
      <c r="T76" s="179"/>
    </row>
    <row r="77" spans="1:20" ht="15.75">
      <c r="A77" s="242"/>
      <c r="B77" s="242"/>
      <c r="C77" s="345"/>
      <c r="D77" s="179"/>
      <c r="E77" s="179"/>
      <c r="F77" s="248"/>
      <c r="G77" s="248"/>
      <c r="H77" s="122" t="s">
        <v>193</v>
      </c>
      <c r="I77" s="183">
        <f t="shared" si="7"/>
        <v>0</v>
      </c>
      <c r="J77" s="185">
        <v>0</v>
      </c>
      <c r="K77" s="185">
        <v>0</v>
      </c>
      <c r="L77" s="179"/>
      <c r="M77" s="183">
        <f t="shared" si="8"/>
        <v>0</v>
      </c>
      <c r="N77" s="179"/>
      <c r="O77" s="179"/>
      <c r="P77" s="179"/>
      <c r="Q77" s="183">
        <f t="shared" si="11"/>
        <v>20000</v>
      </c>
      <c r="R77" s="179">
        <v>10000</v>
      </c>
      <c r="S77" s="179">
        <v>10000</v>
      </c>
      <c r="T77" s="179"/>
    </row>
    <row r="78" spans="1:20" ht="15.75">
      <c r="A78" s="242"/>
      <c r="B78" s="242"/>
      <c r="C78" s="345"/>
      <c r="D78" s="179"/>
      <c r="E78" s="179"/>
      <c r="F78" s="248"/>
      <c r="G78" s="248"/>
      <c r="H78" s="122" t="s">
        <v>194</v>
      </c>
      <c r="I78" s="183">
        <f t="shared" si="7"/>
        <v>15000</v>
      </c>
      <c r="J78" s="185">
        <v>5000</v>
      </c>
      <c r="K78" s="185">
        <v>10000</v>
      </c>
      <c r="L78" s="179"/>
      <c r="M78" s="183">
        <f t="shared" si="8"/>
        <v>35000</v>
      </c>
      <c r="N78" s="179">
        <v>35000</v>
      </c>
      <c r="O78" s="179"/>
      <c r="P78" s="179"/>
      <c r="Q78" s="183">
        <f t="shared" si="11"/>
        <v>0</v>
      </c>
      <c r="R78" s="179">
        <v>0</v>
      </c>
      <c r="S78" s="179">
        <v>0</v>
      </c>
      <c r="T78" s="179"/>
    </row>
    <row r="79" spans="1:20" ht="15.75">
      <c r="A79" s="242"/>
      <c r="B79" s="242"/>
      <c r="C79" s="345"/>
      <c r="D79" s="179"/>
      <c r="E79" s="179"/>
      <c r="F79" s="248"/>
      <c r="G79" s="248"/>
      <c r="H79" s="122" t="s">
        <v>195</v>
      </c>
      <c r="I79" s="183">
        <f t="shared" si="7"/>
        <v>30000</v>
      </c>
      <c r="J79" s="185">
        <v>20000</v>
      </c>
      <c r="K79" s="185">
        <v>10000</v>
      </c>
      <c r="L79" s="179"/>
      <c r="M79" s="183">
        <f t="shared" si="8"/>
        <v>0</v>
      </c>
      <c r="N79" s="179"/>
      <c r="O79" s="179"/>
      <c r="P79" s="179"/>
      <c r="Q79" s="183">
        <f t="shared" si="11"/>
        <v>20000</v>
      </c>
      <c r="R79" s="179">
        <v>15000</v>
      </c>
      <c r="S79" s="179">
        <v>5000</v>
      </c>
      <c r="T79" s="179"/>
    </row>
    <row r="80" spans="1:20" ht="15.75">
      <c r="A80" s="242"/>
      <c r="B80" s="242"/>
      <c r="C80" s="345"/>
      <c r="D80" s="179"/>
      <c r="E80" s="179"/>
      <c r="F80" s="248"/>
      <c r="G80" s="248"/>
      <c r="H80" s="122" t="s">
        <v>498</v>
      </c>
      <c r="I80" s="183">
        <f t="shared" si="7"/>
        <v>6000</v>
      </c>
      <c r="J80" s="185"/>
      <c r="K80" s="185">
        <v>6000</v>
      </c>
      <c r="L80" s="179"/>
      <c r="M80" s="183">
        <f t="shared" si="8"/>
        <v>0</v>
      </c>
      <c r="N80" s="179"/>
      <c r="O80" s="179"/>
      <c r="P80" s="179"/>
      <c r="Q80" s="183">
        <f t="shared" si="11"/>
        <v>0</v>
      </c>
      <c r="R80" s="179"/>
      <c r="S80" s="179"/>
      <c r="T80" s="179"/>
    </row>
    <row r="81" spans="1:20" ht="28.5">
      <c r="A81" s="242"/>
      <c r="B81" s="242"/>
      <c r="C81" s="345"/>
      <c r="D81" s="179"/>
      <c r="E81" s="179"/>
      <c r="F81" s="248"/>
      <c r="G81" s="248"/>
      <c r="H81" s="122" t="s">
        <v>499</v>
      </c>
      <c r="I81" s="183">
        <f t="shared" si="7"/>
        <v>15000</v>
      </c>
      <c r="J81" s="185">
        <v>15000</v>
      </c>
      <c r="K81" s="185">
        <v>0</v>
      </c>
      <c r="L81" s="179"/>
      <c r="M81" s="183">
        <f t="shared" si="8"/>
        <v>0</v>
      </c>
      <c r="N81" s="179"/>
      <c r="O81" s="179"/>
      <c r="P81" s="179"/>
      <c r="Q81" s="183">
        <f t="shared" si="11"/>
        <v>0</v>
      </c>
      <c r="R81" s="179"/>
      <c r="S81" s="179"/>
      <c r="T81" s="179"/>
    </row>
    <row r="82" spans="1:20" ht="15.75">
      <c r="A82" s="242"/>
      <c r="B82" s="242"/>
      <c r="C82" s="345"/>
      <c r="D82" s="179"/>
      <c r="E82" s="179"/>
      <c r="F82" s="248"/>
      <c r="G82" s="248"/>
      <c r="H82" s="125"/>
      <c r="I82" s="183">
        <f t="shared" si="7"/>
        <v>0</v>
      </c>
      <c r="J82" s="185"/>
      <c r="K82" s="185"/>
      <c r="L82" s="179"/>
      <c r="M82" s="183">
        <f t="shared" si="8"/>
        <v>0</v>
      </c>
      <c r="N82" s="179"/>
      <c r="O82" s="179"/>
      <c r="P82" s="179"/>
      <c r="Q82" s="183">
        <f t="shared" si="11"/>
        <v>0</v>
      </c>
      <c r="R82" s="179"/>
      <c r="S82" s="179"/>
      <c r="T82" s="179"/>
    </row>
    <row r="83" spans="1:20" ht="15">
      <c r="A83" s="236"/>
      <c r="B83" s="236"/>
      <c r="C83" s="341">
        <v>195</v>
      </c>
      <c r="D83" s="484" t="s">
        <v>10</v>
      </c>
      <c r="E83" s="484"/>
      <c r="F83" s="484"/>
      <c r="G83" s="484"/>
      <c r="H83" s="484"/>
      <c r="I83" s="174">
        <f>I84+I85+I86+I87+I88+I89+I90+I91</f>
        <v>235000</v>
      </c>
      <c r="J83" s="174">
        <f>J84+J85+J86+J87+J88+J89+J90+J91</f>
        <v>159000</v>
      </c>
      <c r="K83" s="174">
        <f>K84+K85+K86+K87+K88+K89+K90+K91</f>
        <v>76000</v>
      </c>
      <c r="L83" s="174">
        <f>SUM(L84:L86)</f>
        <v>0</v>
      </c>
      <c r="M83" s="174">
        <f>N83+O83</f>
        <v>336000</v>
      </c>
      <c r="N83" s="174">
        <f>N84+N85+N86+N87+N88+N89+N90+N91+N92+N93+N94+N95+N96+N97+N98</f>
        <v>260000</v>
      </c>
      <c r="O83" s="174">
        <f>O84+O85+O86+O87+O88+O89+O90+O91+O92+O93+O94+O95+O96+O97+O98</f>
        <v>76000</v>
      </c>
      <c r="P83" s="174">
        <f>P94</f>
        <v>100000</v>
      </c>
      <c r="Q83" s="174">
        <f>R83+S83</f>
        <v>371000</v>
      </c>
      <c r="R83" s="174">
        <f>R84+R85+R94+R97+R99+R100</f>
        <v>295000</v>
      </c>
      <c r="S83" s="174">
        <f>S84+S85+S94+S97+S99+S100+S93</f>
        <v>76000</v>
      </c>
      <c r="T83" s="240">
        <f>T94</f>
        <v>0</v>
      </c>
    </row>
    <row r="84" spans="1:20" ht="15.75">
      <c r="A84" s="242"/>
      <c r="B84" s="242"/>
      <c r="C84" s="345"/>
      <c r="D84" s="179"/>
      <c r="E84" s="179"/>
      <c r="F84" s="250"/>
      <c r="G84" s="251"/>
      <c r="H84" s="444" t="s">
        <v>522</v>
      </c>
      <c r="I84" s="183">
        <f>J84+K84</f>
        <v>15000</v>
      </c>
      <c r="J84" s="186">
        <v>15000</v>
      </c>
      <c r="K84" s="185"/>
      <c r="L84" s="179"/>
      <c r="M84" s="183">
        <f>N84+O84</f>
        <v>25000</v>
      </c>
      <c r="N84" s="40">
        <v>25000</v>
      </c>
      <c r="O84" s="40"/>
      <c r="P84" s="179"/>
      <c r="Q84" s="187">
        <f>R84+S84</f>
        <v>35000</v>
      </c>
      <c r="R84" s="40">
        <v>35000</v>
      </c>
      <c r="S84" s="40"/>
      <c r="T84" s="40"/>
    </row>
    <row r="85" spans="1:20" ht="30">
      <c r="A85" s="242"/>
      <c r="B85" s="242"/>
      <c r="C85" s="345"/>
      <c r="D85" s="179"/>
      <c r="E85" s="179"/>
      <c r="F85" s="250"/>
      <c r="G85" s="251"/>
      <c r="H85" s="444" t="s">
        <v>523</v>
      </c>
      <c r="I85" s="183">
        <f>J85+K85</f>
        <v>15000</v>
      </c>
      <c r="J85" s="185">
        <v>5000</v>
      </c>
      <c r="K85" s="185">
        <v>10000</v>
      </c>
      <c r="L85" s="179"/>
      <c r="M85" s="183">
        <f>N85+O85</f>
        <v>25000</v>
      </c>
      <c r="N85" s="40">
        <v>20000</v>
      </c>
      <c r="O85" s="40">
        <v>5000</v>
      </c>
      <c r="P85" s="179"/>
      <c r="Q85" s="187">
        <f>S85</f>
        <v>5000</v>
      </c>
      <c r="R85" s="40">
        <v>80000</v>
      </c>
      <c r="S85" s="40">
        <v>5000</v>
      </c>
      <c r="T85" s="40"/>
    </row>
    <row r="86" spans="1:20" ht="15.75">
      <c r="A86" s="242"/>
      <c r="B86" s="242"/>
      <c r="C86" s="345"/>
      <c r="D86" s="179"/>
      <c r="E86" s="179"/>
      <c r="F86" s="250"/>
      <c r="G86" s="251"/>
      <c r="H86" s="444" t="s">
        <v>524</v>
      </c>
      <c r="I86" s="183">
        <f>J86+K86</f>
        <v>60000</v>
      </c>
      <c r="J86" s="185">
        <v>55000</v>
      </c>
      <c r="K86" s="185">
        <v>5000</v>
      </c>
      <c r="L86" s="179"/>
      <c r="M86" s="183">
        <f aca="true" t="shared" si="12" ref="M86:M93">O86</f>
        <v>0</v>
      </c>
      <c r="N86" s="179">
        <v>0</v>
      </c>
      <c r="O86" s="252"/>
      <c r="P86" s="179"/>
      <c r="Q86" s="187">
        <f aca="true" t="shared" si="13" ref="Q86:Q101">S86</f>
        <v>0</v>
      </c>
      <c r="R86" s="179">
        <v>0</v>
      </c>
      <c r="S86" s="40"/>
      <c r="T86" s="179"/>
    </row>
    <row r="87" spans="1:20" ht="15.75">
      <c r="A87" s="242"/>
      <c r="B87" s="242"/>
      <c r="C87" s="345"/>
      <c r="D87" s="179"/>
      <c r="E87" s="179"/>
      <c r="F87" s="250"/>
      <c r="G87" s="251"/>
      <c r="H87" s="444" t="s">
        <v>525</v>
      </c>
      <c r="I87" s="183">
        <f aca="true" t="shared" si="14" ref="I87:I101">J87+K87</f>
        <v>45000</v>
      </c>
      <c r="J87" s="185">
        <v>20000</v>
      </c>
      <c r="K87" s="185">
        <v>25000</v>
      </c>
      <c r="L87" s="179"/>
      <c r="M87" s="183">
        <f t="shared" si="12"/>
        <v>0</v>
      </c>
      <c r="N87" s="179"/>
      <c r="O87" s="40"/>
      <c r="P87" s="179"/>
      <c r="Q87" s="187">
        <f t="shared" si="13"/>
        <v>0</v>
      </c>
      <c r="R87" s="179">
        <v>0</v>
      </c>
      <c r="S87" s="40"/>
      <c r="T87" s="179"/>
    </row>
    <row r="88" spans="1:20" ht="15.75">
      <c r="A88" s="242"/>
      <c r="B88" s="242"/>
      <c r="C88" s="345"/>
      <c r="D88" s="179"/>
      <c r="E88" s="179"/>
      <c r="F88" s="250"/>
      <c r="G88" s="251"/>
      <c r="H88" s="444" t="s">
        <v>526</v>
      </c>
      <c r="I88" s="183">
        <f t="shared" si="14"/>
        <v>0</v>
      </c>
      <c r="J88" s="185">
        <v>0</v>
      </c>
      <c r="K88" s="185">
        <v>0</v>
      </c>
      <c r="L88" s="179">
        <v>35000</v>
      </c>
      <c r="M88" s="183">
        <f t="shared" si="12"/>
        <v>0</v>
      </c>
      <c r="N88" s="179"/>
      <c r="O88" s="179"/>
      <c r="P88" s="179"/>
      <c r="Q88" s="187">
        <f t="shared" si="13"/>
        <v>0</v>
      </c>
      <c r="R88" s="179"/>
      <c r="S88" s="179"/>
      <c r="T88" s="179"/>
    </row>
    <row r="89" spans="1:20" ht="15.75">
      <c r="A89" s="242"/>
      <c r="B89" s="242"/>
      <c r="C89" s="345"/>
      <c r="D89" s="179"/>
      <c r="E89" s="179"/>
      <c r="F89" s="250"/>
      <c r="G89" s="251"/>
      <c r="H89" s="444" t="s">
        <v>527</v>
      </c>
      <c r="I89" s="183">
        <f t="shared" si="14"/>
        <v>85000</v>
      </c>
      <c r="J89" s="185">
        <v>55000</v>
      </c>
      <c r="K89" s="185">
        <v>30000</v>
      </c>
      <c r="L89" s="179"/>
      <c r="M89" s="183">
        <f t="shared" si="12"/>
        <v>0</v>
      </c>
      <c r="N89" s="179">
        <v>0</v>
      </c>
      <c r="O89" s="179">
        <v>0</v>
      </c>
      <c r="P89" s="179"/>
      <c r="Q89" s="187">
        <f t="shared" si="13"/>
        <v>0</v>
      </c>
      <c r="R89" s="179">
        <v>0</v>
      </c>
      <c r="S89" s="179"/>
      <c r="T89" s="179"/>
    </row>
    <row r="90" spans="1:20" ht="15.75">
      <c r="A90" s="242"/>
      <c r="B90" s="242"/>
      <c r="C90" s="345"/>
      <c r="D90" s="179"/>
      <c r="E90" s="179"/>
      <c r="F90" s="250"/>
      <c r="G90" s="251"/>
      <c r="H90" s="444" t="s">
        <v>538</v>
      </c>
      <c r="I90" s="183">
        <f t="shared" si="14"/>
        <v>15000</v>
      </c>
      <c r="J90" s="185">
        <v>9000</v>
      </c>
      <c r="K90" s="185">
        <v>6000</v>
      </c>
      <c r="L90" s="179"/>
      <c r="M90" s="183">
        <f t="shared" si="12"/>
        <v>0</v>
      </c>
      <c r="N90" s="179"/>
      <c r="O90" s="179">
        <v>0</v>
      </c>
      <c r="P90" s="179"/>
      <c r="Q90" s="187">
        <f t="shared" si="13"/>
        <v>0</v>
      </c>
      <c r="R90" s="179"/>
      <c r="S90" s="179"/>
      <c r="T90" s="179"/>
    </row>
    <row r="91" spans="1:20" ht="30">
      <c r="A91" s="242"/>
      <c r="B91" s="242"/>
      <c r="C91" s="345"/>
      <c r="D91" s="179"/>
      <c r="E91" s="179"/>
      <c r="F91" s="250"/>
      <c r="G91" s="251"/>
      <c r="H91" s="444" t="s">
        <v>528</v>
      </c>
      <c r="I91" s="183">
        <f t="shared" si="14"/>
        <v>0</v>
      </c>
      <c r="J91" s="179">
        <v>0</v>
      </c>
      <c r="K91" s="179">
        <v>0</v>
      </c>
      <c r="L91" s="179">
        <v>50000</v>
      </c>
      <c r="M91" s="183">
        <f t="shared" si="12"/>
        <v>0</v>
      </c>
      <c r="N91" s="179">
        <v>0</v>
      </c>
      <c r="O91" s="179">
        <v>0</v>
      </c>
      <c r="P91" s="179"/>
      <c r="Q91" s="187">
        <f t="shared" si="13"/>
        <v>0</v>
      </c>
      <c r="R91" s="179"/>
      <c r="S91" s="179"/>
      <c r="T91" s="179"/>
    </row>
    <row r="92" spans="1:20" ht="15.75">
      <c r="A92" s="242"/>
      <c r="B92" s="242"/>
      <c r="C92" s="345"/>
      <c r="D92" s="179"/>
      <c r="E92" s="179"/>
      <c r="F92" s="250"/>
      <c r="G92" s="251"/>
      <c r="H92" s="444" t="s">
        <v>529</v>
      </c>
      <c r="I92" s="183">
        <f t="shared" si="14"/>
        <v>0</v>
      </c>
      <c r="J92" s="179">
        <v>0</v>
      </c>
      <c r="K92" s="179">
        <v>0</v>
      </c>
      <c r="L92" s="179"/>
      <c r="M92" s="183">
        <f t="shared" si="12"/>
        <v>5000</v>
      </c>
      <c r="N92" s="179">
        <v>20000</v>
      </c>
      <c r="O92" s="179">
        <v>5000</v>
      </c>
      <c r="P92" s="179"/>
      <c r="Q92" s="187">
        <f t="shared" si="13"/>
        <v>0</v>
      </c>
      <c r="R92" s="179"/>
      <c r="S92" s="179"/>
      <c r="T92" s="179"/>
    </row>
    <row r="93" spans="1:20" ht="15.75">
      <c r="A93" s="242"/>
      <c r="B93" s="242"/>
      <c r="C93" s="345"/>
      <c r="D93" s="179"/>
      <c r="E93" s="179"/>
      <c r="F93" s="250"/>
      <c r="G93" s="251"/>
      <c r="H93" s="444" t="s">
        <v>530</v>
      </c>
      <c r="I93" s="183">
        <f t="shared" si="14"/>
        <v>0</v>
      </c>
      <c r="J93" s="179">
        <v>0</v>
      </c>
      <c r="K93" s="179">
        <v>0</v>
      </c>
      <c r="L93" s="179"/>
      <c r="M93" s="183">
        <f t="shared" si="12"/>
        <v>26000</v>
      </c>
      <c r="N93" s="179">
        <v>40000</v>
      </c>
      <c r="O93" s="179">
        <v>26000</v>
      </c>
      <c r="P93" s="179"/>
      <c r="Q93" s="187">
        <f t="shared" si="13"/>
        <v>11000</v>
      </c>
      <c r="R93" s="179">
        <v>0</v>
      </c>
      <c r="S93" s="179">
        <v>11000</v>
      </c>
      <c r="T93" s="179"/>
    </row>
    <row r="94" spans="1:20" ht="15.75">
      <c r="A94" s="242"/>
      <c r="B94" s="242"/>
      <c r="C94" s="345"/>
      <c r="D94" s="179"/>
      <c r="E94" s="179"/>
      <c r="F94" s="250"/>
      <c r="G94" s="251"/>
      <c r="H94" s="444" t="s">
        <v>531</v>
      </c>
      <c r="I94" s="183">
        <f t="shared" si="14"/>
        <v>0</v>
      </c>
      <c r="J94" s="179">
        <v>0</v>
      </c>
      <c r="K94" s="179">
        <v>0</v>
      </c>
      <c r="L94" s="179"/>
      <c r="M94" s="183">
        <f>O94+N94</f>
        <v>0</v>
      </c>
      <c r="N94" s="182">
        <v>0</v>
      </c>
      <c r="O94" s="179">
        <v>0</v>
      </c>
      <c r="P94" s="179">
        <v>100000</v>
      </c>
      <c r="Q94" s="187">
        <f t="shared" si="13"/>
        <v>20000</v>
      </c>
      <c r="R94" s="40">
        <v>100000</v>
      </c>
      <c r="S94" s="40">
        <v>20000</v>
      </c>
      <c r="T94" s="179">
        <v>0</v>
      </c>
    </row>
    <row r="95" spans="1:20" ht="15.75">
      <c r="A95" s="242"/>
      <c r="B95" s="242"/>
      <c r="C95" s="345"/>
      <c r="D95" s="179"/>
      <c r="E95" s="179"/>
      <c r="F95" s="250"/>
      <c r="G95" s="251"/>
      <c r="H95" s="444" t="s">
        <v>532</v>
      </c>
      <c r="I95" s="183">
        <f t="shared" si="14"/>
        <v>0</v>
      </c>
      <c r="J95" s="179">
        <v>0</v>
      </c>
      <c r="K95" s="179">
        <v>0</v>
      </c>
      <c r="L95" s="179"/>
      <c r="M95" s="183">
        <f>O95+N95</f>
        <v>50000</v>
      </c>
      <c r="N95" s="179">
        <v>50000</v>
      </c>
      <c r="O95" s="179">
        <v>0</v>
      </c>
      <c r="P95" s="179"/>
      <c r="Q95" s="187">
        <f t="shared" si="13"/>
        <v>0</v>
      </c>
      <c r="R95" s="40"/>
      <c r="S95" s="40"/>
      <c r="T95" s="179"/>
    </row>
    <row r="96" spans="1:20" ht="15.75">
      <c r="A96" s="242"/>
      <c r="B96" s="242"/>
      <c r="C96" s="345"/>
      <c r="D96" s="179"/>
      <c r="E96" s="179"/>
      <c r="F96" s="250"/>
      <c r="G96" s="251"/>
      <c r="H96" s="444" t="s">
        <v>533</v>
      </c>
      <c r="I96" s="183">
        <f t="shared" si="14"/>
        <v>0</v>
      </c>
      <c r="J96" s="179">
        <v>0</v>
      </c>
      <c r="K96" s="179">
        <v>0</v>
      </c>
      <c r="L96" s="179"/>
      <c r="M96" s="183">
        <f>O96+N96</f>
        <v>0</v>
      </c>
      <c r="N96" s="179">
        <v>0</v>
      </c>
      <c r="O96" s="179">
        <v>0</v>
      </c>
      <c r="P96" s="179">
        <v>120000</v>
      </c>
      <c r="Q96" s="187">
        <f t="shared" si="13"/>
        <v>0</v>
      </c>
      <c r="R96" s="179"/>
      <c r="S96" s="179"/>
      <c r="T96" s="179"/>
    </row>
    <row r="97" spans="1:20" ht="15.75">
      <c r="A97" s="242"/>
      <c r="B97" s="242"/>
      <c r="C97" s="345"/>
      <c r="D97" s="179"/>
      <c r="E97" s="179"/>
      <c r="F97" s="250"/>
      <c r="G97" s="251"/>
      <c r="H97" s="444" t="s">
        <v>534</v>
      </c>
      <c r="I97" s="183">
        <f t="shared" si="14"/>
        <v>0</v>
      </c>
      <c r="J97" s="179">
        <v>0</v>
      </c>
      <c r="K97" s="179">
        <v>0</v>
      </c>
      <c r="L97" s="179"/>
      <c r="M97" s="183">
        <f>O97+N97</f>
        <v>70000</v>
      </c>
      <c r="N97" s="179">
        <v>50000</v>
      </c>
      <c r="O97" s="179">
        <v>20000</v>
      </c>
      <c r="P97" s="179"/>
      <c r="Q97" s="187">
        <f t="shared" si="13"/>
        <v>20000</v>
      </c>
      <c r="R97" s="40">
        <v>0</v>
      </c>
      <c r="S97" s="40">
        <v>20000</v>
      </c>
      <c r="T97" s="40">
        <v>100000</v>
      </c>
    </row>
    <row r="98" spans="1:20" ht="15.75">
      <c r="A98" s="242"/>
      <c r="B98" s="242"/>
      <c r="C98" s="345"/>
      <c r="D98" s="179"/>
      <c r="E98" s="179"/>
      <c r="F98" s="250"/>
      <c r="G98" s="251"/>
      <c r="H98" s="444" t="s">
        <v>535</v>
      </c>
      <c r="I98" s="183">
        <f t="shared" si="14"/>
        <v>0</v>
      </c>
      <c r="J98" s="179">
        <v>0</v>
      </c>
      <c r="K98" s="179">
        <v>0</v>
      </c>
      <c r="L98" s="179"/>
      <c r="M98" s="183">
        <f>O98+N98</f>
        <v>75000</v>
      </c>
      <c r="N98" s="179">
        <v>55000</v>
      </c>
      <c r="O98" s="179">
        <v>20000</v>
      </c>
      <c r="P98" s="179"/>
      <c r="Q98" s="187">
        <f t="shared" si="13"/>
        <v>0</v>
      </c>
      <c r="R98" s="179">
        <v>120000</v>
      </c>
      <c r="S98" s="179">
        <v>0</v>
      </c>
      <c r="T98" s="179">
        <v>0</v>
      </c>
    </row>
    <row r="99" spans="1:20" ht="15.75">
      <c r="A99" s="242"/>
      <c r="B99" s="242"/>
      <c r="C99" s="345"/>
      <c r="D99" s="179"/>
      <c r="E99" s="179"/>
      <c r="F99" s="250"/>
      <c r="G99" s="251"/>
      <c r="H99" s="444" t="s">
        <v>536</v>
      </c>
      <c r="I99" s="183"/>
      <c r="J99" s="179"/>
      <c r="K99" s="179"/>
      <c r="L99" s="179"/>
      <c r="M99" s="183"/>
      <c r="N99" s="179">
        <v>0</v>
      </c>
      <c r="O99" s="179">
        <v>0</v>
      </c>
      <c r="P99" s="179">
        <v>115000</v>
      </c>
      <c r="Q99" s="187">
        <f t="shared" si="13"/>
        <v>0</v>
      </c>
      <c r="R99" s="40"/>
      <c r="S99" s="40"/>
      <c r="T99" s="40"/>
    </row>
    <row r="100" spans="1:20" ht="15.75">
      <c r="A100" s="242"/>
      <c r="B100" s="242"/>
      <c r="C100" s="345"/>
      <c r="D100" s="179"/>
      <c r="E100" s="179"/>
      <c r="F100" s="250"/>
      <c r="G100" s="251"/>
      <c r="H100" s="444" t="s">
        <v>537</v>
      </c>
      <c r="I100" s="183"/>
      <c r="J100" s="179"/>
      <c r="K100" s="179"/>
      <c r="L100" s="179"/>
      <c r="M100" s="183"/>
      <c r="N100" s="179"/>
      <c r="O100" s="179"/>
      <c r="P100" s="179"/>
      <c r="Q100" s="187">
        <f t="shared" si="13"/>
        <v>20000</v>
      </c>
      <c r="R100" s="40">
        <v>80000</v>
      </c>
      <c r="S100" s="40">
        <v>20000</v>
      </c>
      <c r="T100" s="40">
        <v>0</v>
      </c>
    </row>
    <row r="101" spans="1:20" ht="15.75">
      <c r="A101" s="242"/>
      <c r="B101" s="242"/>
      <c r="C101" s="345"/>
      <c r="D101" s="179"/>
      <c r="E101" s="179"/>
      <c r="F101" s="250"/>
      <c r="G101" s="251"/>
      <c r="H101" s="444"/>
      <c r="I101" s="187">
        <f t="shared" si="14"/>
        <v>0</v>
      </c>
      <c r="J101" s="188">
        <v>0</v>
      </c>
      <c r="K101" s="188">
        <v>0</v>
      </c>
      <c r="L101" s="179"/>
      <c r="M101" s="187">
        <v>0</v>
      </c>
      <c r="N101" s="188"/>
      <c r="O101" s="188"/>
      <c r="P101" s="179"/>
      <c r="Q101" s="187">
        <f t="shared" si="13"/>
        <v>0</v>
      </c>
      <c r="R101" s="188">
        <v>0</v>
      </c>
      <c r="S101" s="188">
        <v>0</v>
      </c>
      <c r="T101" s="188">
        <v>0</v>
      </c>
    </row>
    <row r="102" spans="1:20" ht="15">
      <c r="A102" s="236"/>
      <c r="B102" s="236"/>
      <c r="C102" s="341">
        <v>470</v>
      </c>
      <c r="D102" s="484" t="s">
        <v>12</v>
      </c>
      <c r="E102" s="484"/>
      <c r="F102" s="484"/>
      <c r="G102" s="484"/>
      <c r="H102" s="484"/>
      <c r="I102" s="174">
        <f aca="true" t="shared" si="15" ref="I102:T102">I103</f>
        <v>380000</v>
      </c>
      <c r="J102" s="174">
        <f t="shared" si="15"/>
        <v>315000</v>
      </c>
      <c r="K102" s="174">
        <f t="shared" si="15"/>
        <v>65000</v>
      </c>
      <c r="L102" s="174">
        <f t="shared" si="15"/>
        <v>685000</v>
      </c>
      <c r="M102" s="174">
        <f t="shared" si="15"/>
        <v>300000</v>
      </c>
      <c r="N102" s="174">
        <f t="shared" si="15"/>
        <v>235000</v>
      </c>
      <c r="O102" s="174">
        <f t="shared" si="15"/>
        <v>65000</v>
      </c>
      <c r="P102" s="174">
        <f t="shared" si="15"/>
        <v>1170000</v>
      </c>
      <c r="Q102" s="174">
        <f t="shared" si="15"/>
        <v>240000</v>
      </c>
      <c r="R102" s="174">
        <f t="shared" si="15"/>
        <v>175000</v>
      </c>
      <c r="S102" s="174">
        <f t="shared" si="15"/>
        <v>65000</v>
      </c>
      <c r="T102" s="240">
        <f t="shared" si="15"/>
        <v>370000</v>
      </c>
    </row>
    <row r="103" spans="1:20" ht="15">
      <c r="A103" s="237"/>
      <c r="B103" s="237"/>
      <c r="C103" s="344">
        <v>47017</v>
      </c>
      <c r="D103" s="175"/>
      <c r="E103" s="485" t="s">
        <v>61</v>
      </c>
      <c r="F103" s="485"/>
      <c r="G103" s="485"/>
      <c r="H103" s="485"/>
      <c r="I103" s="175">
        <f>J103+K103</f>
        <v>380000</v>
      </c>
      <c r="J103" s="175">
        <f>SUM(J104:J133)</f>
        <v>315000</v>
      </c>
      <c r="K103" s="175">
        <f>K104+K105+K106+K107+K108+K109+K110+K111+K112+K113+K114+K133+K115+K116+K117+K118+K119+K120+K121+K122+K123+K124+K125+K126+K127+K128+K131</f>
        <v>65000</v>
      </c>
      <c r="L103" s="175">
        <f>SUM(L104:L133)</f>
        <v>685000</v>
      </c>
      <c r="M103" s="175">
        <f>N103+O103</f>
        <v>300000</v>
      </c>
      <c r="N103" s="175">
        <f>SUM(N104:N133)</f>
        <v>235000</v>
      </c>
      <c r="O103" s="175">
        <f>SUM(O104:O133)</f>
        <v>65000</v>
      </c>
      <c r="P103" s="175">
        <f>SUM(P104:P133)</f>
        <v>1170000</v>
      </c>
      <c r="Q103" s="175">
        <f>R103+S103</f>
        <v>240000</v>
      </c>
      <c r="R103" s="175">
        <f>SUM(R104:R133)</f>
        <v>175000</v>
      </c>
      <c r="S103" s="175">
        <f>S104+S105+S106+S107+S108+S109+S110+S111+S112+S113+S114+S133+S115+S116+S117+S118+S119+S120</f>
        <v>65000</v>
      </c>
      <c r="T103" s="175">
        <f>SUM(T104:T133)</f>
        <v>370000</v>
      </c>
    </row>
    <row r="104" spans="1:20" ht="18.75">
      <c r="A104" s="242"/>
      <c r="B104" s="242"/>
      <c r="C104" s="349"/>
      <c r="D104" s="179"/>
      <c r="E104" s="179"/>
      <c r="F104" s="255"/>
      <c r="G104" s="244"/>
      <c r="H104" s="256" t="s">
        <v>316</v>
      </c>
      <c r="I104" s="183">
        <f aca="true" t="shared" si="16" ref="I104:I132">J104+K104</f>
        <v>0</v>
      </c>
      <c r="J104" s="179"/>
      <c r="K104" s="179"/>
      <c r="L104" s="257"/>
      <c r="M104" s="183">
        <f aca="true" t="shared" si="17" ref="M104:M133">N104+O104</f>
        <v>50000</v>
      </c>
      <c r="N104" s="179">
        <v>50000</v>
      </c>
      <c r="O104" s="179"/>
      <c r="P104" s="257"/>
      <c r="Q104" s="183">
        <f aca="true" t="shared" si="18" ref="Q104:Q133">R104+S104</f>
        <v>0</v>
      </c>
      <c r="R104" s="258"/>
      <c r="S104" s="258"/>
      <c r="T104" s="179"/>
    </row>
    <row r="105" spans="1:20" ht="18.75">
      <c r="A105" s="242"/>
      <c r="B105" s="242"/>
      <c r="C105" s="350"/>
      <c r="D105" s="179"/>
      <c r="E105" s="179"/>
      <c r="F105" s="196"/>
      <c r="G105" s="145"/>
      <c r="H105" s="256" t="s">
        <v>317</v>
      </c>
      <c r="I105" s="183">
        <f t="shared" si="16"/>
        <v>0</v>
      </c>
      <c r="J105" s="179"/>
      <c r="K105" s="179"/>
      <c r="L105" s="257"/>
      <c r="M105" s="183">
        <f t="shared" si="17"/>
        <v>50000</v>
      </c>
      <c r="N105" s="179">
        <v>50000</v>
      </c>
      <c r="O105" s="179"/>
      <c r="P105" s="257"/>
      <c r="Q105" s="183">
        <f t="shared" si="18"/>
        <v>0</v>
      </c>
      <c r="R105" s="258"/>
      <c r="S105" s="258"/>
      <c r="T105" s="179"/>
    </row>
    <row r="106" spans="1:20" ht="18.75">
      <c r="A106" s="242"/>
      <c r="B106" s="242"/>
      <c r="C106" s="350"/>
      <c r="D106" s="179"/>
      <c r="E106" s="179"/>
      <c r="F106" s="196"/>
      <c r="G106" s="145"/>
      <c r="H106" s="259" t="s">
        <v>62</v>
      </c>
      <c r="I106" s="183">
        <f t="shared" si="16"/>
        <v>50000</v>
      </c>
      <c r="J106" s="182">
        <v>50000</v>
      </c>
      <c r="K106" s="179"/>
      <c r="L106" s="257"/>
      <c r="M106" s="183">
        <f t="shared" si="17"/>
        <v>50000</v>
      </c>
      <c r="N106" s="179">
        <v>50000</v>
      </c>
      <c r="O106" s="179"/>
      <c r="P106" s="257"/>
      <c r="Q106" s="183">
        <f t="shared" si="18"/>
        <v>0</v>
      </c>
      <c r="R106" s="258"/>
      <c r="S106" s="258"/>
      <c r="T106" s="179"/>
    </row>
    <row r="107" spans="1:20" ht="18.75">
      <c r="A107" s="242"/>
      <c r="B107" s="242"/>
      <c r="C107" s="350"/>
      <c r="D107" s="179"/>
      <c r="E107" s="179"/>
      <c r="F107" s="196"/>
      <c r="G107" s="145"/>
      <c r="H107" s="259" t="s">
        <v>160</v>
      </c>
      <c r="I107" s="183">
        <f t="shared" si="16"/>
        <v>80000</v>
      </c>
      <c r="J107" s="182">
        <v>60000</v>
      </c>
      <c r="K107" s="179">
        <v>20000</v>
      </c>
      <c r="L107" s="257"/>
      <c r="M107" s="183">
        <f t="shared" si="17"/>
        <v>0</v>
      </c>
      <c r="N107" s="179"/>
      <c r="O107" s="179"/>
      <c r="P107" s="257"/>
      <c r="Q107" s="183">
        <f t="shared" si="18"/>
        <v>0</v>
      </c>
      <c r="R107" s="258"/>
      <c r="S107" s="258"/>
      <c r="T107" s="179"/>
    </row>
    <row r="108" spans="1:20" ht="18.75">
      <c r="A108" s="242"/>
      <c r="B108" s="242"/>
      <c r="C108" s="350"/>
      <c r="D108" s="179"/>
      <c r="E108" s="179"/>
      <c r="F108" s="196"/>
      <c r="G108" s="145"/>
      <c r="H108" s="443" t="s">
        <v>515</v>
      </c>
      <c r="I108" s="183">
        <f t="shared" si="16"/>
        <v>0</v>
      </c>
      <c r="J108" s="442">
        <v>0</v>
      </c>
      <c r="K108" s="179"/>
      <c r="L108" s="189">
        <v>50000</v>
      </c>
      <c r="M108" s="183">
        <f t="shared" si="17"/>
        <v>0</v>
      </c>
      <c r="N108" s="179"/>
      <c r="O108" s="179"/>
      <c r="P108" s="257"/>
      <c r="Q108" s="183">
        <f t="shared" si="18"/>
        <v>0</v>
      </c>
      <c r="R108" s="258"/>
      <c r="S108" s="258"/>
      <c r="T108" s="179"/>
    </row>
    <row r="109" spans="1:20" ht="18.75">
      <c r="A109" s="242"/>
      <c r="B109" s="242"/>
      <c r="C109" s="350"/>
      <c r="D109" s="179"/>
      <c r="E109" s="179"/>
      <c r="F109" s="196"/>
      <c r="G109" s="145"/>
      <c r="H109" s="256" t="s">
        <v>63</v>
      </c>
      <c r="I109" s="183">
        <f t="shared" si="16"/>
        <v>0</v>
      </c>
      <c r="J109" s="179"/>
      <c r="K109" s="179"/>
      <c r="L109" s="189"/>
      <c r="M109" s="183">
        <f t="shared" si="17"/>
        <v>0</v>
      </c>
      <c r="N109" s="179"/>
      <c r="O109" s="179"/>
      <c r="P109" s="257"/>
      <c r="Q109" s="183">
        <f t="shared" si="18"/>
        <v>0</v>
      </c>
      <c r="R109" s="258"/>
      <c r="S109" s="258"/>
      <c r="T109" s="179"/>
    </row>
    <row r="110" spans="1:20" ht="18.75">
      <c r="A110" s="242"/>
      <c r="B110" s="242"/>
      <c r="C110" s="350"/>
      <c r="D110" s="179"/>
      <c r="E110" s="179"/>
      <c r="F110" s="196"/>
      <c r="G110" s="145"/>
      <c r="H110" s="259" t="s">
        <v>64</v>
      </c>
      <c r="I110" s="183">
        <f t="shared" si="16"/>
        <v>50000</v>
      </c>
      <c r="J110" s="182">
        <v>30000</v>
      </c>
      <c r="K110" s="182">
        <v>20000</v>
      </c>
      <c r="L110" s="189"/>
      <c r="M110" s="183">
        <f t="shared" si="17"/>
        <v>30000</v>
      </c>
      <c r="N110" s="179">
        <v>30000</v>
      </c>
      <c r="O110" s="179"/>
      <c r="P110" s="257"/>
      <c r="Q110" s="183">
        <f t="shared" si="18"/>
        <v>20000</v>
      </c>
      <c r="R110" s="247">
        <v>20000</v>
      </c>
      <c r="S110" s="258"/>
      <c r="T110" s="179"/>
    </row>
    <row r="111" spans="1:20" ht="18.75">
      <c r="A111" s="242"/>
      <c r="B111" s="242"/>
      <c r="C111" s="350"/>
      <c r="D111" s="179"/>
      <c r="E111" s="179"/>
      <c r="F111" s="196"/>
      <c r="G111" s="145"/>
      <c r="H111" s="259" t="s">
        <v>161</v>
      </c>
      <c r="I111" s="183">
        <f t="shared" si="16"/>
        <v>40000</v>
      </c>
      <c r="J111" s="182">
        <v>40000</v>
      </c>
      <c r="K111" s="182"/>
      <c r="L111" s="189"/>
      <c r="M111" s="183">
        <f t="shared" si="17"/>
        <v>0</v>
      </c>
      <c r="N111" s="179"/>
      <c r="O111" s="179"/>
      <c r="P111" s="257"/>
      <c r="Q111" s="183">
        <f t="shared" si="18"/>
        <v>0</v>
      </c>
      <c r="R111" s="247"/>
      <c r="S111" s="258"/>
      <c r="T111" s="179"/>
    </row>
    <row r="112" spans="1:20" ht="18.75">
      <c r="A112" s="242"/>
      <c r="B112" s="242"/>
      <c r="C112" s="350"/>
      <c r="D112" s="179"/>
      <c r="E112" s="179"/>
      <c r="F112" s="196"/>
      <c r="G112" s="145"/>
      <c r="H112" s="259" t="s">
        <v>65</v>
      </c>
      <c r="I112" s="183">
        <f t="shared" si="16"/>
        <v>20000</v>
      </c>
      <c r="J112" s="179">
        <v>20000</v>
      </c>
      <c r="K112" s="182">
        <v>0</v>
      </c>
      <c r="L112" s="189"/>
      <c r="M112" s="183">
        <f t="shared" si="17"/>
        <v>30000</v>
      </c>
      <c r="N112" s="179"/>
      <c r="O112" s="179">
        <v>30000</v>
      </c>
      <c r="P112" s="257"/>
      <c r="Q112" s="183">
        <f t="shared" si="18"/>
        <v>0</v>
      </c>
      <c r="R112" s="247"/>
      <c r="S112" s="258"/>
      <c r="T112" s="179"/>
    </row>
    <row r="113" spans="1:20" ht="18.75">
      <c r="A113" s="242"/>
      <c r="B113" s="242"/>
      <c r="C113" s="350"/>
      <c r="D113" s="179"/>
      <c r="E113" s="179"/>
      <c r="F113" s="196"/>
      <c r="G113" s="145"/>
      <c r="H113" s="259" t="s">
        <v>66</v>
      </c>
      <c r="I113" s="183">
        <f t="shared" si="16"/>
        <v>0</v>
      </c>
      <c r="J113" s="179"/>
      <c r="K113" s="179"/>
      <c r="L113" s="189"/>
      <c r="M113" s="183">
        <f t="shared" si="17"/>
        <v>0</v>
      </c>
      <c r="N113" s="179">
        <v>0</v>
      </c>
      <c r="O113" s="179"/>
      <c r="P113" s="189">
        <v>300000</v>
      </c>
      <c r="Q113" s="183">
        <f t="shared" si="18"/>
        <v>0</v>
      </c>
      <c r="R113" s="247"/>
      <c r="S113" s="258"/>
      <c r="T113" s="179"/>
    </row>
    <row r="114" spans="1:20" ht="18.75">
      <c r="A114" s="242"/>
      <c r="B114" s="242"/>
      <c r="C114" s="350"/>
      <c r="D114" s="179"/>
      <c r="E114" s="179"/>
      <c r="F114" s="196"/>
      <c r="G114" s="145"/>
      <c r="H114" s="259" t="s">
        <v>67</v>
      </c>
      <c r="I114" s="183">
        <f t="shared" si="16"/>
        <v>0</v>
      </c>
      <c r="J114" s="179"/>
      <c r="K114" s="179"/>
      <c r="L114" s="189">
        <v>250000</v>
      </c>
      <c r="M114" s="183">
        <f t="shared" si="17"/>
        <v>0</v>
      </c>
      <c r="N114" s="179"/>
      <c r="O114" s="179"/>
      <c r="P114" s="257"/>
      <c r="Q114" s="183">
        <f t="shared" si="18"/>
        <v>0</v>
      </c>
      <c r="R114" s="247"/>
      <c r="S114" s="258"/>
      <c r="T114" s="179"/>
    </row>
    <row r="115" spans="1:20" ht="30">
      <c r="A115" s="242"/>
      <c r="B115" s="242"/>
      <c r="C115" s="350"/>
      <c r="D115" s="179"/>
      <c r="E115" s="179"/>
      <c r="F115" s="196"/>
      <c r="G115" s="145"/>
      <c r="H115" s="259" t="s">
        <v>162</v>
      </c>
      <c r="I115" s="183">
        <f t="shared" si="16"/>
        <v>50000</v>
      </c>
      <c r="J115" s="182">
        <v>25000</v>
      </c>
      <c r="K115" s="179">
        <v>25000</v>
      </c>
      <c r="L115" s="189"/>
      <c r="M115" s="183">
        <f t="shared" si="17"/>
        <v>0</v>
      </c>
      <c r="N115" s="179"/>
      <c r="O115" s="179"/>
      <c r="P115" s="257"/>
      <c r="Q115" s="183">
        <f t="shared" si="18"/>
        <v>70000</v>
      </c>
      <c r="R115" s="247">
        <v>70000</v>
      </c>
      <c r="S115" s="258"/>
      <c r="T115" s="179"/>
    </row>
    <row r="116" spans="1:20" ht="18.75">
      <c r="A116" s="242"/>
      <c r="B116" s="242"/>
      <c r="C116" s="350"/>
      <c r="D116" s="179"/>
      <c r="E116" s="179"/>
      <c r="F116" s="196"/>
      <c r="G116" s="145"/>
      <c r="H116" s="259" t="s">
        <v>68</v>
      </c>
      <c r="I116" s="183">
        <f t="shared" si="16"/>
        <v>0</v>
      </c>
      <c r="J116" s="182">
        <v>0</v>
      </c>
      <c r="K116" s="179"/>
      <c r="L116" s="189">
        <v>40000</v>
      </c>
      <c r="M116" s="183">
        <f t="shared" si="17"/>
        <v>0</v>
      </c>
      <c r="N116" s="179"/>
      <c r="O116" s="179"/>
      <c r="P116" s="257"/>
      <c r="Q116" s="183">
        <f t="shared" si="18"/>
        <v>0</v>
      </c>
      <c r="R116" s="258"/>
      <c r="S116" s="258"/>
      <c r="T116" s="179"/>
    </row>
    <row r="117" spans="1:20" ht="30">
      <c r="A117" s="242"/>
      <c r="B117" s="242"/>
      <c r="C117" s="350"/>
      <c r="D117" s="179"/>
      <c r="E117" s="179"/>
      <c r="F117" s="196"/>
      <c r="G117" s="145"/>
      <c r="H117" s="259" t="s">
        <v>318</v>
      </c>
      <c r="I117" s="183">
        <f t="shared" si="16"/>
        <v>0</v>
      </c>
      <c r="J117" s="176">
        <v>0</v>
      </c>
      <c r="K117" s="189">
        <v>0</v>
      </c>
      <c r="L117" s="189">
        <v>50000</v>
      </c>
      <c r="M117" s="183">
        <f t="shared" si="17"/>
        <v>0</v>
      </c>
      <c r="N117" s="189"/>
      <c r="O117" s="189"/>
      <c r="P117" s="257"/>
      <c r="Q117" s="183">
        <f t="shared" si="18"/>
        <v>0</v>
      </c>
      <c r="R117" s="258"/>
      <c r="S117" s="258"/>
      <c r="T117" s="179"/>
    </row>
    <row r="118" spans="1:20" ht="18.75">
      <c r="A118" s="242"/>
      <c r="B118" s="242"/>
      <c r="C118" s="350"/>
      <c r="D118" s="179"/>
      <c r="E118" s="179"/>
      <c r="F118" s="196"/>
      <c r="G118" s="145"/>
      <c r="H118" s="259" t="s">
        <v>69</v>
      </c>
      <c r="I118" s="183">
        <f t="shared" si="16"/>
        <v>0</v>
      </c>
      <c r="J118" s="189"/>
      <c r="K118" s="189"/>
      <c r="L118" s="257"/>
      <c r="M118" s="183">
        <f t="shared" si="17"/>
        <v>60000</v>
      </c>
      <c r="N118" s="189">
        <v>25000</v>
      </c>
      <c r="O118" s="189">
        <v>35000</v>
      </c>
      <c r="P118" s="257"/>
      <c r="Q118" s="183">
        <f t="shared" si="18"/>
        <v>0</v>
      </c>
      <c r="R118" s="257"/>
      <c r="S118" s="257"/>
      <c r="T118" s="179"/>
    </row>
    <row r="119" spans="1:20" ht="18.75">
      <c r="A119" s="242"/>
      <c r="B119" s="242"/>
      <c r="C119" s="350"/>
      <c r="D119" s="179"/>
      <c r="E119" s="179"/>
      <c r="F119" s="196"/>
      <c r="G119" s="145"/>
      <c r="H119" s="259" t="s">
        <v>70</v>
      </c>
      <c r="I119" s="183">
        <f t="shared" si="16"/>
        <v>0</v>
      </c>
      <c r="J119" s="189"/>
      <c r="K119" s="189"/>
      <c r="L119" s="257"/>
      <c r="M119" s="183">
        <f t="shared" si="17"/>
        <v>0</v>
      </c>
      <c r="N119" s="189">
        <v>0</v>
      </c>
      <c r="O119" s="189"/>
      <c r="P119" s="257">
        <v>250000</v>
      </c>
      <c r="Q119" s="183">
        <f t="shared" si="18"/>
        <v>0</v>
      </c>
      <c r="R119" s="257"/>
      <c r="S119" s="257"/>
      <c r="T119" s="179"/>
    </row>
    <row r="120" spans="1:20" ht="18.75">
      <c r="A120" s="242"/>
      <c r="B120" s="242"/>
      <c r="C120" s="350"/>
      <c r="D120" s="179"/>
      <c r="E120" s="179"/>
      <c r="F120" s="196"/>
      <c r="G120" s="145"/>
      <c r="H120" s="259" t="s">
        <v>71</v>
      </c>
      <c r="I120" s="183">
        <f t="shared" si="16"/>
        <v>0</v>
      </c>
      <c r="J120" s="189"/>
      <c r="K120" s="189"/>
      <c r="L120" s="257"/>
      <c r="M120" s="183">
        <f t="shared" si="17"/>
        <v>0</v>
      </c>
      <c r="N120" s="189"/>
      <c r="O120" s="189"/>
      <c r="P120" s="257"/>
      <c r="Q120" s="183">
        <f t="shared" si="18"/>
        <v>150000</v>
      </c>
      <c r="R120" s="189">
        <v>85000</v>
      </c>
      <c r="S120" s="189">
        <v>65000</v>
      </c>
      <c r="T120" s="179"/>
    </row>
    <row r="121" spans="1:20" ht="18.75">
      <c r="A121" s="242"/>
      <c r="B121" s="242"/>
      <c r="C121" s="350"/>
      <c r="D121" s="179"/>
      <c r="E121" s="179"/>
      <c r="F121" s="196"/>
      <c r="G121" s="145"/>
      <c r="H121" s="259" t="s">
        <v>163</v>
      </c>
      <c r="I121" s="183">
        <f t="shared" si="16"/>
        <v>0</v>
      </c>
      <c r="J121" s="189"/>
      <c r="K121" s="189"/>
      <c r="L121" s="257"/>
      <c r="M121" s="183">
        <f t="shared" si="17"/>
        <v>0</v>
      </c>
      <c r="N121" s="189">
        <v>0</v>
      </c>
      <c r="O121" s="189"/>
      <c r="P121" s="257">
        <v>120000</v>
      </c>
      <c r="Q121" s="183">
        <f t="shared" si="18"/>
        <v>0</v>
      </c>
      <c r="R121" s="257"/>
      <c r="S121" s="257"/>
      <c r="T121" s="179"/>
    </row>
    <row r="122" spans="1:20" ht="18.75">
      <c r="A122" s="242"/>
      <c r="B122" s="242"/>
      <c r="C122" s="350"/>
      <c r="D122" s="179"/>
      <c r="E122" s="179"/>
      <c r="F122" s="196"/>
      <c r="G122" s="145"/>
      <c r="H122" s="259" t="s">
        <v>72</v>
      </c>
      <c r="I122" s="183">
        <f t="shared" si="16"/>
        <v>60000</v>
      </c>
      <c r="J122" s="176">
        <v>60000</v>
      </c>
      <c r="K122" s="189"/>
      <c r="L122" s="257"/>
      <c r="M122" s="183">
        <f t="shared" si="17"/>
        <v>0</v>
      </c>
      <c r="N122" s="257"/>
      <c r="O122" s="257"/>
      <c r="P122" s="257"/>
      <c r="Q122" s="183">
        <f t="shared" si="18"/>
        <v>0</v>
      </c>
      <c r="R122" s="257"/>
      <c r="S122" s="257"/>
      <c r="T122" s="179"/>
    </row>
    <row r="123" spans="1:20" ht="18.75">
      <c r="A123" s="242"/>
      <c r="B123" s="242"/>
      <c r="C123" s="350"/>
      <c r="D123" s="179"/>
      <c r="E123" s="179"/>
      <c r="F123" s="196"/>
      <c r="G123" s="145"/>
      <c r="H123" s="259" t="s">
        <v>73</v>
      </c>
      <c r="I123" s="183">
        <f t="shared" si="16"/>
        <v>0</v>
      </c>
      <c r="J123" s="189"/>
      <c r="K123" s="189"/>
      <c r="L123" s="257"/>
      <c r="M123" s="183">
        <f t="shared" si="17"/>
        <v>0</v>
      </c>
      <c r="N123" s="257"/>
      <c r="O123" s="257"/>
      <c r="P123" s="257"/>
      <c r="Q123" s="183">
        <f t="shared" si="18"/>
        <v>0</v>
      </c>
      <c r="R123" s="257"/>
      <c r="S123" s="189">
        <v>0</v>
      </c>
      <c r="T123" s="179">
        <v>250000</v>
      </c>
    </row>
    <row r="124" spans="1:20" ht="30">
      <c r="A124" s="242"/>
      <c r="B124" s="242"/>
      <c r="C124" s="350"/>
      <c r="D124" s="179"/>
      <c r="E124" s="179"/>
      <c r="F124" s="196"/>
      <c r="G124" s="145"/>
      <c r="H124" s="259" t="s">
        <v>74</v>
      </c>
      <c r="I124" s="183">
        <f t="shared" si="16"/>
        <v>0</v>
      </c>
      <c r="J124" s="189"/>
      <c r="K124" s="189"/>
      <c r="L124" s="257"/>
      <c r="M124" s="183">
        <f t="shared" si="17"/>
        <v>0</v>
      </c>
      <c r="N124" s="257"/>
      <c r="O124" s="257"/>
      <c r="P124" s="257"/>
      <c r="Q124" s="183">
        <f t="shared" si="18"/>
        <v>0</v>
      </c>
      <c r="R124" s="257"/>
      <c r="S124" s="189">
        <v>0</v>
      </c>
      <c r="T124" s="179">
        <v>120000</v>
      </c>
    </row>
    <row r="125" spans="1:20" ht="18.75">
      <c r="A125" s="242"/>
      <c r="B125" s="242"/>
      <c r="C125" s="350"/>
      <c r="D125" s="179"/>
      <c r="E125" s="179"/>
      <c r="F125" s="196"/>
      <c r="G125" s="145"/>
      <c r="H125" s="259" t="s">
        <v>164</v>
      </c>
      <c r="I125" s="183">
        <f t="shared" si="16"/>
        <v>30000</v>
      </c>
      <c r="J125" s="176">
        <v>30000</v>
      </c>
      <c r="K125" s="189"/>
      <c r="L125" s="257"/>
      <c r="M125" s="183">
        <f t="shared" si="17"/>
        <v>0</v>
      </c>
      <c r="N125" s="257"/>
      <c r="O125" s="257"/>
      <c r="P125" s="257"/>
      <c r="Q125" s="183">
        <f t="shared" si="18"/>
        <v>0</v>
      </c>
      <c r="R125" s="257"/>
      <c r="S125" s="257"/>
      <c r="T125" s="179">
        <v>0</v>
      </c>
    </row>
    <row r="126" spans="1:20" ht="30">
      <c r="A126" s="242"/>
      <c r="B126" s="242"/>
      <c r="C126" s="350"/>
      <c r="D126" s="179"/>
      <c r="E126" s="179"/>
      <c r="F126" s="196"/>
      <c r="G126" s="145"/>
      <c r="H126" s="260" t="s">
        <v>75</v>
      </c>
      <c r="I126" s="183">
        <f t="shared" si="16"/>
        <v>0</v>
      </c>
      <c r="J126" s="189"/>
      <c r="K126" s="189"/>
      <c r="L126" s="257"/>
      <c r="M126" s="183">
        <f t="shared" si="17"/>
        <v>30000</v>
      </c>
      <c r="N126" s="257">
        <v>30000</v>
      </c>
      <c r="O126" s="257"/>
      <c r="P126" s="257"/>
      <c r="Q126" s="183">
        <f t="shared" si="18"/>
        <v>0</v>
      </c>
      <c r="R126" s="257"/>
      <c r="S126" s="257"/>
      <c r="T126" s="179"/>
    </row>
    <row r="127" spans="1:20" ht="18.75">
      <c r="A127" s="242"/>
      <c r="B127" s="242"/>
      <c r="C127" s="350"/>
      <c r="D127" s="179"/>
      <c r="E127" s="179"/>
      <c r="F127" s="196"/>
      <c r="G127" s="145"/>
      <c r="H127" s="259" t="s">
        <v>165</v>
      </c>
      <c r="I127" s="183">
        <f t="shared" si="16"/>
        <v>0</v>
      </c>
      <c r="J127" s="176">
        <v>0</v>
      </c>
      <c r="K127" s="176">
        <v>0</v>
      </c>
      <c r="L127" s="257">
        <v>40000</v>
      </c>
      <c r="M127" s="183">
        <f t="shared" si="17"/>
        <v>0</v>
      </c>
      <c r="N127" s="261"/>
      <c r="O127" s="257"/>
      <c r="P127" s="257"/>
      <c r="Q127" s="183">
        <f t="shared" si="18"/>
        <v>0</v>
      </c>
      <c r="R127" s="189"/>
      <c r="S127" s="189"/>
      <c r="T127" s="179"/>
    </row>
    <row r="128" spans="1:20" ht="30">
      <c r="A128" s="242"/>
      <c r="B128" s="242"/>
      <c r="C128" s="350"/>
      <c r="D128" s="179"/>
      <c r="E128" s="179"/>
      <c r="F128" s="196"/>
      <c r="G128" s="145"/>
      <c r="H128" s="259" t="s">
        <v>319</v>
      </c>
      <c r="I128" s="183">
        <f t="shared" si="16"/>
        <v>0</v>
      </c>
      <c r="J128" s="189"/>
      <c r="K128" s="189"/>
      <c r="L128" s="257"/>
      <c r="M128" s="183">
        <f t="shared" si="17"/>
        <v>0</v>
      </c>
      <c r="N128" s="262">
        <v>0</v>
      </c>
      <c r="O128" s="257"/>
      <c r="P128" s="189">
        <v>250000</v>
      </c>
      <c r="Q128" s="183">
        <f t="shared" si="18"/>
        <v>0</v>
      </c>
      <c r="R128" s="179"/>
      <c r="S128" s="179"/>
      <c r="T128" s="179"/>
    </row>
    <row r="129" spans="1:20" ht="18.75">
      <c r="A129" s="242"/>
      <c r="B129" s="242"/>
      <c r="C129" s="350"/>
      <c r="D129" s="179"/>
      <c r="E129" s="179"/>
      <c r="F129" s="196"/>
      <c r="G129" s="145"/>
      <c r="H129" s="259" t="s">
        <v>166</v>
      </c>
      <c r="I129" s="183">
        <f t="shared" si="16"/>
        <v>0</v>
      </c>
      <c r="J129" s="189"/>
      <c r="K129" s="189"/>
      <c r="L129" s="257">
        <v>50000</v>
      </c>
      <c r="M129" s="183">
        <f t="shared" si="17"/>
        <v>0</v>
      </c>
      <c r="N129" s="257"/>
      <c r="O129" s="257"/>
      <c r="P129" s="257"/>
      <c r="Q129" s="183">
        <f t="shared" si="18"/>
        <v>0</v>
      </c>
      <c r="R129" s="179"/>
      <c r="S129" s="179"/>
      <c r="T129" s="179"/>
    </row>
    <row r="130" spans="1:20" ht="29.25">
      <c r="A130" s="242"/>
      <c r="B130" s="242"/>
      <c r="C130" s="350"/>
      <c r="D130" s="179"/>
      <c r="E130" s="179"/>
      <c r="F130" s="196"/>
      <c r="G130" s="145"/>
      <c r="H130" s="259" t="s">
        <v>76</v>
      </c>
      <c r="I130" s="183">
        <f t="shared" si="16"/>
        <v>0</v>
      </c>
      <c r="J130" s="189"/>
      <c r="K130" s="189"/>
      <c r="L130" s="262">
        <v>190000</v>
      </c>
      <c r="M130" s="183">
        <f t="shared" si="17"/>
        <v>0</v>
      </c>
      <c r="N130" s="179"/>
      <c r="O130" s="179"/>
      <c r="P130" s="179"/>
      <c r="Q130" s="183">
        <f t="shared" si="18"/>
        <v>0</v>
      </c>
      <c r="R130" s="179"/>
      <c r="S130" s="179"/>
      <c r="T130" s="179"/>
    </row>
    <row r="131" spans="1:20" ht="30">
      <c r="A131" s="242"/>
      <c r="B131" s="242"/>
      <c r="C131" s="350"/>
      <c r="D131" s="179"/>
      <c r="E131" s="179"/>
      <c r="F131" s="196"/>
      <c r="G131" s="145"/>
      <c r="H131" s="259" t="s">
        <v>167</v>
      </c>
      <c r="I131" s="183">
        <f t="shared" si="16"/>
        <v>0</v>
      </c>
      <c r="J131" s="189"/>
      <c r="K131" s="176">
        <v>0</v>
      </c>
      <c r="L131" s="257">
        <v>15000</v>
      </c>
      <c r="M131" s="183">
        <f t="shared" si="17"/>
        <v>0</v>
      </c>
      <c r="N131" s="179"/>
      <c r="O131" s="179"/>
      <c r="P131" s="179"/>
      <c r="Q131" s="183">
        <f t="shared" si="18"/>
        <v>0</v>
      </c>
      <c r="R131" s="179"/>
      <c r="S131" s="179"/>
      <c r="T131" s="179"/>
    </row>
    <row r="132" spans="1:20" ht="15">
      <c r="A132" s="242"/>
      <c r="B132" s="242"/>
      <c r="C132" s="350"/>
      <c r="D132" s="179"/>
      <c r="E132" s="179"/>
      <c r="F132" s="196"/>
      <c r="G132" s="145"/>
      <c r="H132" s="383" t="s">
        <v>505</v>
      </c>
      <c r="I132" s="183">
        <f t="shared" si="16"/>
        <v>0</v>
      </c>
      <c r="J132" s="124"/>
      <c r="K132" s="124"/>
      <c r="L132" s="124"/>
      <c r="M132" s="183">
        <f t="shared" si="17"/>
        <v>0</v>
      </c>
      <c r="N132" s="179"/>
      <c r="O132" s="179"/>
      <c r="P132" s="179">
        <v>250000</v>
      </c>
      <c r="Q132" s="183">
        <f t="shared" si="18"/>
        <v>0</v>
      </c>
      <c r="R132" s="179"/>
      <c r="S132" s="179"/>
      <c r="T132" s="179"/>
    </row>
    <row r="133" spans="1:20" ht="15">
      <c r="A133" s="200"/>
      <c r="B133" s="200"/>
      <c r="C133" s="340"/>
      <c r="D133" s="189"/>
      <c r="E133" s="189"/>
      <c r="F133" s="172"/>
      <c r="G133" s="263"/>
      <c r="H133" s="264"/>
      <c r="I133" s="183">
        <f>J133+K133</f>
        <v>0</v>
      </c>
      <c r="J133" s="189"/>
      <c r="K133" s="189"/>
      <c r="L133" s="189"/>
      <c r="M133" s="183">
        <f t="shared" si="17"/>
        <v>0</v>
      </c>
      <c r="N133" s="189"/>
      <c r="O133" s="189"/>
      <c r="P133" s="189"/>
      <c r="Q133" s="183">
        <f t="shared" si="18"/>
        <v>0</v>
      </c>
      <c r="R133" s="189"/>
      <c r="S133" s="189"/>
      <c r="T133" s="189"/>
    </row>
    <row r="134" spans="1:20" ht="45.75" customHeight="1">
      <c r="A134" s="236"/>
      <c r="B134" s="236"/>
      <c r="C134" s="341" t="s">
        <v>3</v>
      </c>
      <c r="D134" s="119" t="s">
        <v>21</v>
      </c>
      <c r="E134" s="119"/>
      <c r="F134" s="119"/>
      <c r="G134" s="119"/>
      <c r="H134" s="119"/>
      <c r="I134" s="174">
        <f aca="true" t="shared" si="19" ref="I134:T134">I135</f>
        <v>710000</v>
      </c>
      <c r="J134" s="174">
        <f t="shared" si="19"/>
        <v>535000</v>
      </c>
      <c r="K134" s="174">
        <f t="shared" si="19"/>
        <v>175000</v>
      </c>
      <c r="L134" s="174">
        <f t="shared" si="19"/>
        <v>689000</v>
      </c>
      <c r="M134" s="174">
        <f t="shared" si="19"/>
        <v>810000</v>
      </c>
      <c r="N134" s="174">
        <f t="shared" si="19"/>
        <v>665000</v>
      </c>
      <c r="O134" s="174">
        <f t="shared" si="19"/>
        <v>145000</v>
      </c>
      <c r="P134" s="174">
        <f t="shared" si="19"/>
        <v>0</v>
      </c>
      <c r="Q134" s="174">
        <f t="shared" si="19"/>
        <v>775000</v>
      </c>
      <c r="R134" s="174">
        <f t="shared" si="19"/>
        <v>630000</v>
      </c>
      <c r="S134" s="174">
        <f t="shared" si="19"/>
        <v>145000</v>
      </c>
      <c r="T134" s="240">
        <f t="shared" si="19"/>
        <v>0</v>
      </c>
    </row>
    <row r="135" spans="1:20" ht="15">
      <c r="A135" s="237"/>
      <c r="B135" s="237"/>
      <c r="C135" s="344">
        <v>48017</v>
      </c>
      <c r="D135" s="175"/>
      <c r="E135" s="120" t="s">
        <v>22</v>
      </c>
      <c r="F135" s="120"/>
      <c r="G135" s="120"/>
      <c r="H135" s="265"/>
      <c r="I135" s="175">
        <f aca="true" t="shared" si="20" ref="I135:T135">SUM(I136:I182)</f>
        <v>710000</v>
      </c>
      <c r="J135" s="175">
        <f t="shared" si="20"/>
        <v>535000</v>
      </c>
      <c r="K135" s="175">
        <f t="shared" si="20"/>
        <v>175000</v>
      </c>
      <c r="L135" s="175">
        <f t="shared" si="20"/>
        <v>689000</v>
      </c>
      <c r="M135" s="175">
        <f t="shared" si="20"/>
        <v>810000</v>
      </c>
      <c r="N135" s="175">
        <f t="shared" si="20"/>
        <v>665000</v>
      </c>
      <c r="O135" s="175">
        <f t="shared" si="20"/>
        <v>145000</v>
      </c>
      <c r="P135" s="175">
        <f t="shared" si="20"/>
        <v>0</v>
      </c>
      <c r="Q135" s="175">
        <f t="shared" si="20"/>
        <v>775000</v>
      </c>
      <c r="R135" s="175">
        <f t="shared" si="20"/>
        <v>630000</v>
      </c>
      <c r="S135" s="175">
        <f t="shared" si="20"/>
        <v>145000</v>
      </c>
      <c r="T135" s="175">
        <f t="shared" si="20"/>
        <v>0</v>
      </c>
    </row>
    <row r="136" spans="1:20" ht="15">
      <c r="A136" s="242"/>
      <c r="B136" s="242"/>
      <c r="C136" s="345"/>
      <c r="D136" s="179"/>
      <c r="E136" s="179"/>
      <c r="F136" s="179"/>
      <c r="G136" s="145"/>
      <c r="H136" s="386" t="s">
        <v>494</v>
      </c>
      <c r="I136" s="183">
        <f>J136+K136</f>
        <v>60000</v>
      </c>
      <c r="J136" s="249">
        <v>40000</v>
      </c>
      <c r="K136" s="249">
        <v>20000</v>
      </c>
      <c r="L136" s="376"/>
      <c r="M136" s="183">
        <f>N136+O136</f>
        <v>70000</v>
      </c>
      <c r="N136" s="190">
        <v>50000</v>
      </c>
      <c r="O136" s="190">
        <v>20000</v>
      </c>
      <c r="P136" s="266"/>
      <c r="Q136" s="183">
        <f>R136+S136</f>
        <v>70000</v>
      </c>
      <c r="R136" s="190">
        <v>50000</v>
      </c>
      <c r="S136" s="190">
        <v>20000</v>
      </c>
      <c r="T136" s="195"/>
    </row>
    <row r="137" spans="1:20" ht="15">
      <c r="A137" s="242"/>
      <c r="B137" s="242"/>
      <c r="C137" s="345"/>
      <c r="D137" s="179"/>
      <c r="E137" s="179"/>
      <c r="F137" s="179"/>
      <c r="G137" s="145"/>
      <c r="H137" s="386" t="s">
        <v>495</v>
      </c>
      <c r="I137" s="183">
        <f aca="true" t="shared" si="21" ref="I137:I182">J137+K137</f>
        <v>15000</v>
      </c>
      <c r="J137" s="249">
        <v>15000</v>
      </c>
      <c r="K137" s="249"/>
      <c r="L137" s="376"/>
      <c r="M137" s="183">
        <f>N137+O137</f>
        <v>15000</v>
      </c>
      <c r="N137" s="190">
        <v>15000</v>
      </c>
      <c r="O137" s="190"/>
      <c r="P137" s="266"/>
      <c r="Q137" s="183">
        <f>R137+S137</f>
        <v>15000</v>
      </c>
      <c r="R137" s="190">
        <v>15000</v>
      </c>
      <c r="S137" s="190"/>
      <c r="T137" s="195"/>
    </row>
    <row r="138" spans="1:20" ht="15">
      <c r="A138" s="242"/>
      <c r="B138" s="242"/>
      <c r="C138" s="345"/>
      <c r="D138" s="179"/>
      <c r="E138" s="179"/>
      <c r="F138" s="179"/>
      <c r="G138" s="145"/>
      <c r="H138" s="447" t="s">
        <v>496</v>
      </c>
      <c r="I138" s="183">
        <f t="shared" si="21"/>
        <v>140000</v>
      </c>
      <c r="J138" s="448">
        <v>80000</v>
      </c>
      <c r="K138" s="249">
        <v>60000</v>
      </c>
      <c r="L138" s="376"/>
      <c r="M138" s="183">
        <f aca="true" t="shared" si="22" ref="M138:M169">N138+O138</f>
        <v>100000</v>
      </c>
      <c r="N138" s="267">
        <v>50000</v>
      </c>
      <c r="O138" s="268">
        <v>50000</v>
      </c>
      <c r="P138" s="266"/>
      <c r="Q138" s="183">
        <f aca="true" t="shared" si="23" ref="Q138:Q182">R138+S138</f>
        <v>150000</v>
      </c>
      <c r="R138" s="190">
        <v>100000</v>
      </c>
      <c r="S138" s="190">
        <v>50000</v>
      </c>
      <c r="T138" s="195"/>
    </row>
    <row r="139" spans="1:20" ht="15.75">
      <c r="A139" s="242"/>
      <c r="B139" s="242"/>
      <c r="C139" s="345"/>
      <c r="D139" s="179"/>
      <c r="E139" s="179"/>
      <c r="F139" s="243"/>
      <c r="G139" s="244"/>
      <c r="H139" s="447" t="s">
        <v>497</v>
      </c>
      <c r="I139" s="183">
        <f t="shared" si="21"/>
        <v>60000</v>
      </c>
      <c r="J139" s="448">
        <v>60000</v>
      </c>
      <c r="K139" s="249"/>
      <c r="L139" s="376"/>
      <c r="M139" s="183">
        <f t="shared" si="22"/>
        <v>0</v>
      </c>
      <c r="N139" s="267"/>
      <c r="O139" s="268"/>
      <c r="P139" s="266"/>
      <c r="Q139" s="183">
        <f t="shared" si="23"/>
        <v>50000</v>
      </c>
      <c r="R139" s="190">
        <v>35000</v>
      </c>
      <c r="S139" s="190">
        <v>15000</v>
      </c>
      <c r="T139" s="195"/>
    </row>
    <row r="140" spans="1:20" ht="15.75">
      <c r="A140" s="242"/>
      <c r="B140" s="242"/>
      <c r="C140" s="345"/>
      <c r="D140" s="179"/>
      <c r="E140" s="179"/>
      <c r="F140" s="243"/>
      <c r="G140" s="244"/>
      <c r="H140" s="447" t="s">
        <v>77</v>
      </c>
      <c r="I140" s="183">
        <f t="shared" si="21"/>
        <v>60000</v>
      </c>
      <c r="J140" s="448">
        <v>60000</v>
      </c>
      <c r="K140" s="249"/>
      <c r="L140" s="376"/>
      <c r="M140" s="183">
        <f t="shared" si="22"/>
        <v>0</v>
      </c>
      <c r="N140" s="267"/>
      <c r="O140" s="268"/>
      <c r="P140" s="266"/>
      <c r="Q140" s="183">
        <f t="shared" si="23"/>
        <v>50000</v>
      </c>
      <c r="R140" s="190">
        <v>40000</v>
      </c>
      <c r="S140" s="190">
        <v>10000</v>
      </c>
      <c r="T140" s="195"/>
    </row>
    <row r="141" spans="1:20" ht="15.75">
      <c r="A141" s="242"/>
      <c r="B141" s="242"/>
      <c r="C141" s="345"/>
      <c r="D141" s="179"/>
      <c r="E141" s="179"/>
      <c r="F141" s="243"/>
      <c r="G141" s="244"/>
      <c r="H141" s="387" t="s">
        <v>78</v>
      </c>
      <c r="I141" s="183">
        <f t="shared" si="21"/>
        <v>40000</v>
      </c>
      <c r="J141" s="385">
        <v>40000</v>
      </c>
      <c r="K141" s="249"/>
      <c r="L141" s="376"/>
      <c r="M141" s="183">
        <f t="shared" si="22"/>
        <v>0</v>
      </c>
      <c r="N141" s="267"/>
      <c r="O141" s="268"/>
      <c r="P141" s="266"/>
      <c r="Q141" s="183">
        <f t="shared" si="23"/>
        <v>80000</v>
      </c>
      <c r="R141" s="190">
        <v>50000</v>
      </c>
      <c r="S141" s="190">
        <v>30000</v>
      </c>
      <c r="T141" s="195"/>
    </row>
    <row r="142" spans="1:20" ht="15.75">
      <c r="A142" s="242"/>
      <c r="B142" s="242"/>
      <c r="C142" s="345"/>
      <c r="D142" s="179"/>
      <c r="E142" s="179"/>
      <c r="F142" s="243"/>
      <c r="G142" s="244"/>
      <c r="H142" s="386" t="s">
        <v>93</v>
      </c>
      <c r="I142" s="183">
        <f t="shared" si="21"/>
        <v>40000</v>
      </c>
      <c r="J142" s="249">
        <v>30000</v>
      </c>
      <c r="K142" s="249">
        <v>10000</v>
      </c>
      <c r="L142" s="376"/>
      <c r="M142" s="183">
        <f t="shared" si="22"/>
        <v>0</v>
      </c>
      <c r="N142" s="267"/>
      <c r="O142" s="268"/>
      <c r="P142" s="266"/>
      <c r="Q142" s="183">
        <f t="shared" si="23"/>
        <v>0</v>
      </c>
      <c r="R142" s="190"/>
      <c r="S142" s="190"/>
      <c r="T142" s="195"/>
    </row>
    <row r="143" spans="1:20" ht="28.5">
      <c r="A143" s="242"/>
      <c r="B143" s="242"/>
      <c r="C143" s="345"/>
      <c r="D143" s="179"/>
      <c r="E143" s="179"/>
      <c r="F143" s="243"/>
      <c r="G143" s="244"/>
      <c r="H143" s="386" t="s">
        <v>512</v>
      </c>
      <c r="I143" s="183">
        <f t="shared" si="21"/>
        <v>45000</v>
      </c>
      <c r="J143" s="249">
        <v>45000</v>
      </c>
      <c r="K143" s="249"/>
      <c r="L143" s="376"/>
      <c r="M143" s="183">
        <f t="shared" si="22"/>
        <v>0</v>
      </c>
      <c r="N143" s="267"/>
      <c r="O143" s="268"/>
      <c r="P143" s="266"/>
      <c r="Q143" s="183">
        <f t="shared" si="23"/>
        <v>0</v>
      </c>
      <c r="R143" s="190"/>
      <c r="S143" s="190"/>
      <c r="T143" s="195"/>
    </row>
    <row r="144" spans="1:20" ht="15.75">
      <c r="A144" s="242"/>
      <c r="B144" s="242"/>
      <c r="C144" s="345"/>
      <c r="D144" s="179"/>
      <c r="E144" s="179"/>
      <c r="F144" s="243"/>
      <c r="G144" s="244"/>
      <c r="H144" s="386" t="s">
        <v>79</v>
      </c>
      <c r="I144" s="183">
        <f t="shared" si="21"/>
        <v>40000</v>
      </c>
      <c r="J144" s="249">
        <v>20000</v>
      </c>
      <c r="K144" s="249">
        <v>20000</v>
      </c>
      <c r="L144" s="376"/>
      <c r="M144" s="183">
        <f t="shared" si="22"/>
        <v>0</v>
      </c>
      <c r="N144" s="267"/>
      <c r="O144" s="268"/>
      <c r="P144" s="266"/>
      <c r="Q144" s="183">
        <f t="shared" si="23"/>
        <v>0</v>
      </c>
      <c r="R144" s="267"/>
      <c r="S144" s="267"/>
      <c r="T144" s="195"/>
    </row>
    <row r="145" spans="1:20" ht="15.75">
      <c r="A145" s="242"/>
      <c r="B145" s="242"/>
      <c r="C145" s="345"/>
      <c r="D145" s="179"/>
      <c r="E145" s="179"/>
      <c r="F145" s="243"/>
      <c r="G145" s="244"/>
      <c r="H145" s="388" t="s">
        <v>80</v>
      </c>
      <c r="I145" s="183">
        <f t="shared" si="21"/>
        <v>0</v>
      </c>
      <c r="J145" s="377"/>
      <c r="K145" s="377"/>
      <c r="L145" s="179"/>
      <c r="M145" s="183">
        <f t="shared" si="22"/>
        <v>70000</v>
      </c>
      <c r="N145" s="195">
        <v>35000</v>
      </c>
      <c r="O145" s="242">
        <v>35000</v>
      </c>
      <c r="P145" s="179"/>
      <c r="Q145" s="183">
        <f t="shared" si="23"/>
        <v>60000</v>
      </c>
      <c r="R145" s="195">
        <v>50000</v>
      </c>
      <c r="S145" s="195">
        <v>10000</v>
      </c>
      <c r="T145" s="195"/>
    </row>
    <row r="146" spans="1:20" ht="15.75">
      <c r="A146" s="242"/>
      <c r="B146" s="242"/>
      <c r="C146" s="345"/>
      <c r="D146" s="179"/>
      <c r="E146" s="179"/>
      <c r="F146" s="243"/>
      <c r="G146" s="244"/>
      <c r="H146" s="388" t="s">
        <v>81</v>
      </c>
      <c r="I146" s="183">
        <f t="shared" si="21"/>
        <v>45000</v>
      </c>
      <c r="J146" s="377">
        <v>25000</v>
      </c>
      <c r="K146" s="377">
        <v>20000</v>
      </c>
      <c r="L146" s="179"/>
      <c r="M146" s="183">
        <f t="shared" si="22"/>
        <v>40000</v>
      </c>
      <c r="N146" s="195">
        <v>40000</v>
      </c>
      <c r="O146" s="242"/>
      <c r="P146" s="179"/>
      <c r="Q146" s="183">
        <f t="shared" si="23"/>
        <v>0</v>
      </c>
      <c r="R146" s="195"/>
      <c r="S146" s="195"/>
      <c r="T146" s="195"/>
    </row>
    <row r="147" spans="1:20" ht="15.75">
      <c r="A147" s="242"/>
      <c r="B147" s="242"/>
      <c r="C147" s="345"/>
      <c r="D147" s="179"/>
      <c r="E147" s="179"/>
      <c r="F147" s="243"/>
      <c r="G147" s="244"/>
      <c r="H147" s="389" t="s">
        <v>211</v>
      </c>
      <c r="I147" s="183">
        <f t="shared" si="21"/>
        <v>40000</v>
      </c>
      <c r="J147" s="378">
        <v>40000</v>
      </c>
      <c r="K147" s="378"/>
      <c r="L147" s="179"/>
      <c r="M147" s="183">
        <f t="shared" si="22"/>
        <v>0</v>
      </c>
      <c r="N147" s="195">
        <v>0</v>
      </c>
      <c r="O147" s="242"/>
      <c r="P147" s="179"/>
      <c r="Q147" s="183">
        <f t="shared" si="23"/>
        <v>0</v>
      </c>
      <c r="R147" s="195"/>
      <c r="S147" s="195"/>
      <c r="T147" s="195"/>
    </row>
    <row r="148" spans="1:20" ht="15.75">
      <c r="A148" s="242"/>
      <c r="B148" s="242"/>
      <c r="C148" s="345"/>
      <c r="D148" s="179"/>
      <c r="E148" s="179"/>
      <c r="F148" s="243"/>
      <c r="G148" s="244"/>
      <c r="H148" s="390" t="s">
        <v>196</v>
      </c>
      <c r="I148" s="183">
        <f t="shared" si="21"/>
        <v>0</v>
      </c>
      <c r="J148" s="378"/>
      <c r="K148" s="378"/>
      <c r="L148" s="179"/>
      <c r="M148" s="183">
        <f t="shared" si="22"/>
        <v>0</v>
      </c>
      <c r="N148" s="195">
        <v>0</v>
      </c>
      <c r="O148" s="242"/>
      <c r="P148" s="179"/>
      <c r="Q148" s="183">
        <f t="shared" si="23"/>
        <v>30000</v>
      </c>
      <c r="R148" s="195">
        <v>30000</v>
      </c>
      <c r="S148" s="195"/>
      <c r="T148" s="195"/>
    </row>
    <row r="149" spans="1:20" ht="15.75">
      <c r="A149" s="242"/>
      <c r="B149" s="242"/>
      <c r="C149" s="345"/>
      <c r="D149" s="179"/>
      <c r="E149" s="179"/>
      <c r="F149" s="243"/>
      <c r="G149" s="244"/>
      <c r="H149" s="391" t="s">
        <v>197</v>
      </c>
      <c r="I149" s="183">
        <f t="shared" si="21"/>
        <v>0</v>
      </c>
      <c r="J149" s="378"/>
      <c r="K149" s="378"/>
      <c r="L149" s="179"/>
      <c r="M149" s="183">
        <f t="shared" si="22"/>
        <v>0</v>
      </c>
      <c r="N149" s="195"/>
      <c r="O149" s="242"/>
      <c r="P149" s="179"/>
      <c r="Q149" s="183">
        <f t="shared" si="23"/>
        <v>25000</v>
      </c>
      <c r="R149" s="195">
        <v>25000</v>
      </c>
      <c r="S149" s="195"/>
      <c r="T149" s="195"/>
    </row>
    <row r="150" spans="1:20" ht="15.75">
      <c r="A150" s="242"/>
      <c r="B150" s="242"/>
      <c r="C150" s="345"/>
      <c r="D150" s="179"/>
      <c r="E150" s="179"/>
      <c r="F150" s="243"/>
      <c r="G150" s="244"/>
      <c r="H150" s="392" t="s">
        <v>198</v>
      </c>
      <c r="I150" s="183">
        <f t="shared" si="21"/>
        <v>0</v>
      </c>
      <c r="J150" s="378">
        <v>0</v>
      </c>
      <c r="K150" s="378"/>
      <c r="L150" s="179"/>
      <c r="M150" s="183">
        <f t="shared" si="22"/>
        <v>55000</v>
      </c>
      <c r="N150" s="195">
        <v>55000</v>
      </c>
      <c r="O150" s="242"/>
      <c r="P150" s="179"/>
      <c r="Q150" s="183">
        <f t="shared" si="23"/>
        <v>0</v>
      </c>
      <c r="R150" s="195"/>
      <c r="S150" s="195"/>
      <c r="T150" s="195"/>
    </row>
    <row r="151" spans="1:20" ht="15.75">
      <c r="A151" s="242"/>
      <c r="B151" s="242"/>
      <c r="C151" s="345"/>
      <c r="D151" s="179"/>
      <c r="E151" s="179"/>
      <c r="F151" s="243"/>
      <c r="G151" s="244"/>
      <c r="H151" s="392" t="s">
        <v>199</v>
      </c>
      <c r="I151" s="183">
        <f t="shared" si="21"/>
        <v>0</v>
      </c>
      <c r="J151" s="378"/>
      <c r="K151" s="378"/>
      <c r="L151" s="179"/>
      <c r="M151" s="183">
        <f t="shared" si="22"/>
        <v>65000</v>
      </c>
      <c r="N151" s="195">
        <v>65000</v>
      </c>
      <c r="O151" s="242"/>
      <c r="P151" s="179"/>
      <c r="Q151" s="183">
        <f t="shared" si="23"/>
        <v>0</v>
      </c>
      <c r="R151" s="195"/>
      <c r="S151" s="195"/>
      <c r="T151" s="195"/>
    </row>
    <row r="152" spans="1:20" ht="15.75">
      <c r="A152" s="242"/>
      <c r="B152" s="242"/>
      <c r="C152" s="345"/>
      <c r="D152" s="179"/>
      <c r="E152" s="179"/>
      <c r="F152" s="243"/>
      <c r="G152" s="244"/>
      <c r="H152" s="392" t="s">
        <v>200</v>
      </c>
      <c r="I152" s="183">
        <f t="shared" si="21"/>
        <v>20000</v>
      </c>
      <c r="J152" s="379">
        <v>20000</v>
      </c>
      <c r="K152" s="378"/>
      <c r="L152" s="179">
        <v>20000</v>
      </c>
      <c r="M152" s="183">
        <f t="shared" si="22"/>
        <v>0</v>
      </c>
      <c r="N152" s="195">
        <v>0</v>
      </c>
      <c r="O152" s="242"/>
      <c r="P152" s="179"/>
      <c r="Q152" s="183">
        <f t="shared" si="23"/>
        <v>0</v>
      </c>
      <c r="R152" s="195"/>
      <c r="S152" s="195"/>
      <c r="T152" s="195"/>
    </row>
    <row r="153" spans="1:20" ht="15.75">
      <c r="A153" s="242"/>
      <c r="B153" s="242"/>
      <c r="C153" s="345"/>
      <c r="D153" s="179"/>
      <c r="E153" s="179"/>
      <c r="F153" s="243"/>
      <c r="G153" s="244"/>
      <c r="H153" s="392" t="s">
        <v>201</v>
      </c>
      <c r="I153" s="183">
        <f t="shared" si="21"/>
        <v>0</v>
      </c>
      <c r="J153" s="379">
        <v>0</v>
      </c>
      <c r="K153" s="378"/>
      <c r="L153" s="179">
        <v>20000</v>
      </c>
      <c r="M153" s="183">
        <f t="shared" si="22"/>
        <v>0</v>
      </c>
      <c r="N153" s="195">
        <v>0</v>
      </c>
      <c r="O153" s="242"/>
      <c r="P153" s="179"/>
      <c r="Q153" s="183">
        <f t="shared" si="23"/>
        <v>0</v>
      </c>
      <c r="R153" s="195"/>
      <c r="S153" s="195"/>
      <c r="T153" s="195"/>
    </row>
    <row r="154" spans="1:20" ht="15.75">
      <c r="A154" s="242"/>
      <c r="B154" s="242"/>
      <c r="C154" s="345"/>
      <c r="D154" s="179"/>
      <c r="E154" s="179"/>
      <c r="F154" s="243"/>
      <c r="G154" s="244"/>
      <c r="H154" s="392" t="s">
        <v>202</v>
      </c>
      <c r="I154" s="183">
        <f t="shared" si="21"/>
        <v>35000</v>
      </c>
      <c r="J154" s="378">
        <v>20000</v>
      </c>
      <c r="K154" s="378">
        <v>15000</v>
      </c>
      <c r="L154" s="179"/>
      <c r="M154" s="183">
        <f t="shared" si="22"/>
        <v>0</v>
      </c>
      <c r="N154" s="191"/>
      <c r="O154" s="242"/>
      <c r="P154" s="179"/>
      <c r="Q154" s="183">
        <f t="shared" si="23"/>
        <v>0</v>
      </c>
      <c r="R154" s="191"/>
      <c r="S154" s="195"/>
      <c r="T154" s="195"/>
    </row>
    <row r="155" spans="1:20" ht="15.75" customHeight="1">
      <c r="A155" s="242"/>
      <c r="B155" s="242"/>
      <c r="C155" s="345"/>
      <c r="D155" s="179"/>
      <c r="E155" s="179"/>
      <c r="F155" s="243"/>
      <c r="G155" s="244"/>
      <c r="H155" s="392" t="s">
        <v>203</v>
      </c>
      <c r="I155" s="183">
        <f t="shared" si="21"/>
        <v>0</v>
      </c>
      <c r="J155" s="192">
        <v>0</v>
      </c>
      <c r="K155" s="378"/>
      <c r="L155" s="179"/>
      <c r="M155" s="183">
        <f t="shared" si="22"/>
        <v>0</v>
      </c>
      <c r="N155" s="191"/>
      <c r="O155" s="242"/>
      <c r="P155" s="179"/>
      <c r="Q155" s="183">
        <f t="shared" si="23"/>
        <v>0</v>
      </c>
      <c r="R155" s="191"/>
      <c r="S155" s="195"/>
      <c r="T155" s="195"/>
    </row>
    <row r="156" spans="1:20" ht="15.75">
      <c r="A156" s="242"/>
      <c r="B156" s="242"/>
      <c r="C156" s="345"/>
      <c r="D156" s="179"/>
      <c r="E156" s="179"/>
      <c r="F156" s="243"/>
      <c r="G156" s="244"/>
      <c r="H156" s="391" t="s">
        <v>204</v>
      </c>
      <c r="I156" s="183">
        <f t="shared" si="21"/>
        <v>0</v>
      </c>
      <c r="J156" s="192">
        <v>0</v>
      </c>
      <c r="K156" s="192"/>
      <c r="L156" s="179">
        <v>500000</v>
      </c>
      <c r="M156" s="183">
        <f t="shared" si="22"/>
        <v>0</v>
      </c>
      <c r="N156" s="191"/>
      <c r="O156" s="242"/>
      <c r="P156" s="179"/>
      <c r="Q156" s="183">
        <f t="shared" si="23"/>
        <v>0</v>
      </c>
      <c r="R156" s="191"/>
      <c r="S156" s="195"/>
      <c r="T156" s="195"/>
    </row>
    <row r="157" spans="1:20" ht="15.75">
      <c r="A157" s="242"/>
      <c r="B157" s="242"/>
      <c r="C157" s="345"/>
      <c r="D157" s="179"/>
      <c r="E157" s="179"/>
      <c r="F157" s="243"/>
      <c r="G157" s="244"/>
      <c r="H157" s="393" t="s">
        <v>84</v>
      </c>
      <c r="I157" s="183">
        <f t="shared" si="21"/>
        <v>0</v>
      </c>
      <c r="J157" s="378">
        <v>0</v>
      </c>
      <c r="K157" s="378">
        <v>0</v>
      </c>
      <c r="L157" s="179">
        <v>64000</v>
      </c>
      <c r="M157" s="183">
        <f t="shared" si="22"/>
        <v>0</v>
      </c>
      <c r="N157" s="195"/>
      <c r="O157" s="242"/>
      <c r="P157" s="179"/>
      <c r="Q157" s="183">
        <f t="shared" si="23"/>
        <v>0</v>
      </c>
      <c r="R157" s="195"/>
      <c r="S157" s="195"/>
      <c r="T157" s="195"/>
    </row>
    <row r="158" spans="1:20" ht="15.75">
      <c r="A158" s="242"/>
      <c r="B158" s="242"/>
      <c r="C158" s="345"/>
      <c r="D158" s="179"/>
      <c r="E158" s="179"/>
      <c r="F158" s="243"/>
      <c r="G158" s="244"/>
      <c r="H158" s="393" t="s">
        <v>85</v>
      </c>
      <c r="I158" s="183">
        <f t="shared" si="21"/>
        <v>0</v>
      </c>
      <c r="J158" s="378"/>
      <c r="K158" s="378"/>
      <c r="L158" s="179"/>
      <c r="M158" s="183">
        <f t="shared" si="22"/>
        <v>20000</v>
      </c>
      <c r="N158" s="195">
        <v>20000</v>
      </c>
      <c r="O158" s="242"/>
      <c r="P158" s="179"/>
      <c r="Q158" s="183">
        <f t="shared" si="23"/>
        <v>0</v>
      </c>
      <c r="R158" s="195"/>
      <c r="S158" s="195"/>
      <c r="T158" s="195"/>
    </row>
    <row r="159" spans="1:20" ht="15.75">
      <c r="A159" s="242"/>
      <c r="B159" s="242"/>
      <c r="C159" s="345"/>
      <c r="D159" s="179"/>
      <c r="E159" s="179"/>
      <c r="F159" s="243"/>
      <c r="G159" s="244"/>
      <c r="H159" s="393" t="s">
        <v>86</v>
      </c>
      <c r="I159" s="183">
        <f t="shared" si="21"/>
        <v>0</v>
      </c>
      <c r="J159" s="378"/>
      <c r="K159" s="378"/>
      <c r="L159" s="179"/>
      <c r="M159" s="183">
        <f t="shared" si="22"/>
        <v>30000</v>
      </c>
      <c r="N159" s="195">
        <v>30000</v>
      </c>
      <c r="O159" s="242"/>
      <c r="P159" s="179"/>
      <c r="Q159" s="183">
        <f t="shared" si="23"/>
        <v>0</v>
      </c>
      <c r="R159" s="195"/>
      <c r="S159" s="195"/>
      <c r="T159" s="195"/>
    </row>
    <row r="160" spans="1:20" ht="15.75">
      <c r="A160" s="242"/>
      <c r="B160" s="242"/>
      <c r="C160" s="345"/>
      <c r="D160" s="179"/>
      <c r="E160" s="179"/>
      <c r="F160" s="243"/>
      <c r="G160" s="244"/>
      <c r="H160" s="393" t="s">
        <v>87</v>
      </c>
      <c r="I160" s="183">
        <f t="shared" si="21"/>
        <v>0</v>
      </c>
      <c r="J160" s="378">
        <v>0</v>
      </c>
      <c r="K160" s="378"/>
      <c r="L160" s="179">
        <v>30000</v>
      </c>
      <c r="M160" s="183">
        <f t="shared" si="22"/>
        <v>0</v>
      </c>
      <c r="N160" s="195"/>
      <c r="O160" s="242"/>
      <c r="P160" s="179"/>
      <c r="Q160" s="183">
        <f t="shared" si="23"/>
        <v>0</v>
      </c>
      <c r="R160" s="195"/>
      <c r="S160" s="195"/>
      <c r="T160" s="195"/>
    </row>
    <row r="161" spans="1:20" ht="15.75">
      <c r="A161" s="242"/>
      <c r="B161" s="242"/>
      <c r="C161" s="345"/>
      <c r="D161" s="179"/>
      <c r="E161" s="179"/>
      <c r="F161" s="243"/>
      <c r="G161" s="244"/>
      <c r="H161" s="393" t="s">
        <v>88</v>
      </c>
      <c r="I161" s="183">
        <f t="shared" si="21"/>
        <v>0</v>
      </c>
      <c r="J161" s="378"/>
      <c r="K161" s="378"/>
      <c r="L161" s="179"/>
      <c r="M161" s="183">
        <f t="shared" si="22"/>
        <v>30000</v>
      </c>
      <c r="N161" s="195">
        <v>30000</v>
      </c>
      <c r="O161" s="242"/>
      <c r="P161" s="179"/>
      <c r="Q161" s="183">
        <f t="shared" si="23"/>
        <v>0</v>
      </c>
      <c r="R161" s="195"/>
      <c r="S161" s="195"/>
      <c r="T161" s="195"/>
    </row>
    <row r="162" spans="1:20" ht="15.75">
      <c r="A162" s="242"/>
      <c r="B162" s="242"/>
      <c r="C162" s="345"/>
      <c r="D162" s="179"/>
      <c r="E162" s="179"/>
      <c r="F162" s="243"/>
      <c r="G162" s="244"/>
      <c r="H162" s="393" t="s">
        <v>89</v>
      </c>
      <c r="I162" s="183">
        <f t="shared" si="21"/>
        <v>0</v>
      </c>
      <c r="J162" s="378">
        <v>0</v>
      </c>
      <c r="K162" s="378">
        <v>0</v>
      </c>
      <c r="L162" s="179">
        <v>40000</v>
      </c>
      <c r="M162" s="183">
        <f t="shared" si="22"/>
        <v>0</v>
      </c>
      <c r="N162" s="195"/>
      <c r="O162" s="242"/>
      <c r="P162" s="179"/>
      <c r="Q162" s="183">
        <f t="shared" si="23"/>
        <v>0</v>
      </c>
      <c r="R162" s="195"/>
      <c r="S162" s="195"/>
      <c r="T162" s="195"/>
    </row>
    <row r="163" spans="1:20" ht="15.75">
      <c r="A163" s="242"/>
      <c r="B163" s="242"/>
      <c r="C163" s="345"/>
      <c r="D163" s="179"/>
      <c r="E163" s="179"/>
      <c r="F163" s="243"/>
      <c r="G163" s="244"/>
      <c r="H163" s="393" t="s">
        <v>90</v>
      </c>
      <c r="I163" s="183">
        <f t="shared" si="21"/>
        <v>0</v>
      </c>
      <c r="J163" s="191"/>
      <c r="K163" s="191"/>
      <c r="L163" s="179"/>
      <c r="M163" s="183">
        <f t="shared" si="22"/>
        <v>60000</v>
      </c>
      <c r="N163" s="191">
        <v>40000</v>
      </c>
      <c r="O163" s="242">
        <v>20000</v>
      </c>
      <c r="P163" s="179"/>
      <c r="Q163" s="183">
        <f t="shared" si="23"/>
        <v>0</v>
      </c>
      <c r="R163" s="191"/>
      <c r="S163" s="195"/>
      <c r="T163" s="195"/>
    </row>
    <row r="164" spans="1:20" ht="15.75">
      <c r="A164" s="242"/>
      <c r="B164" s="242"/>
      <c r="C164" s="345"/>
      <c r="D164" s="179"/>
      <c r="E164" s="179"/>
      <c r="F164" s="243"/>
      <c r="G164" s="244"/>
      <c r="H164" s="393" t="s">
        <v>82</v>
      </c>
      <c r="I164" s="183">
        <f t="shared" si="21"/>
        <v>0</v>
      </c>
      <c r="J164" s="191"/>
      <c r="K164" s="191"/>
      <c r="L164" s="179"/>
      <c r="M164" s="183">
        <f t="shared" si="22"/>
        <v>50000</v>
      </c>
      <c r="N164" s="191">
        <v>50000</v>
      </c>
      <c r="O164" s="242"/>
      <c r="P164" s="179"/>
      <c r="Q164" s="183">
        <f t="shared" si="23"/>
        <v>0</v>
      </c>
      <c r="R164" s="191"/>
      <c r="S164" s="195"/>
      <c r="T164" s="195"/>
    </row>
    <row r="165" spans="1:20" ht="15.75">
      <c r="A165" s="242"/>
      <c r="B165" s="242"/>
      <c r="C165" s="345"/>
      <c r="D165" s="179"/>
      <c r="E165" s="179"/>
      <c r="F165" s="243"/>
      <c r="G165" s="244"/>
      <c r="H165" s="393" t="s">
        <v>205</v>
      </c>
      <c r="I165" s="183">
        <f t="shared" si="21"/>
        <v>0</v>
      </c>
      <c r="J165" s="191"/>
      <c r="K165" s="191"/>
      <c r="L165" s="179"/>
      <c r="M165" s="183">
        <f t="shared" si="22"/>
        <v>35000</v>
      </c>
      <c r="N165" s="195">
        <v>35000</v>
      </c>
      <c r="O165" s="242"/>
      <c r="P165" s="179"/>
      <c r="Q165" s="183">
        <f t="shared" si="23"/>
        <v>0</v>
      </c>
      <c r="R165" s="195"/>
      <c r="S165" s="195"/>
      <c r="T165" s="195"/>
    </row>
    <row r="166" spans="1:20" ht="15.75">
      <c r="A166" s="242"/>
      <c r="B166" s="242"/>
      <c r="C166" s="345"/>
      <c r="D166" s="179"/>
      <c r="E166" s="179"/>
      <c r="F166" s="243"/>
      <c r="G166" s="244"/>
      <c r="H166" s="449" t="s">
        <v>92</v>
      </c>
      <c r="I166" s="183">
        <f t="shared" si="21"/>
        <v>20000</v>
      </c>
      <c r="J166" s="191">
        <v>0</v>
      </c>
      <c r="K166" s="191">
        <v>20000</v>
      </c>
      <c r="L166" s="179"/>
      <c r="M166" s="183">
        <f t="shared" si="22"/>
        <v>25000</v>
      </c>
      <c r="N166" s="382">
        <v>25000</v>
      </c>
      <c r="O166" s="242"/>
      <c r="P166" s="179"/>
      <c r="Q166" s="183">
        <f t="shared" si="23"/>
        <v>0</v>
      </c>
      <c r="R166" s="195"/>
      <c r="S166" s="195"/>
      <c r="T166" s="195"/>
    </row>
    <row r="167" spans="1:20" ht="15.75">
      <c r="A167" s="242"/>
      <c r="B167" s="242"/>
      <c r="C167" s="345"/>
      <c r="D167" s="179"/>
      <c r="E167" s="179"/>
      <c r="F167" s="243"/>
      <c r="G167" s="244"/>
      <c r="H167" s="393" t="s">
        <v>206</v>
      </c>
      <c r="I167" s="183">
        <f t="shared" si="21"/>
        <v>0</v>
      </c>
      <c r="J167" s="191"/>
      <c r="K167" s="191"/>
      <c r="L167" s="179"/>
      <c r="M167" s="183">
        <f t="shared" si="22"/>
        <v>45000</v>
      </c>
      <c r="N167" s="195">
        <v>45000</v>
      </c>
      <c r="O167" s="196"/>
      <c r="P167" s="179"/>
      <c r="Q167" s="183">
        <f t="shared" si="23"/>
        <v>0</v>
      </c>
      <c r="R167" s="195"/>
      <c r="S167" s="270"/>
      <c r="T167" s="195"/>
    </row>
    <row r="168" spans="1:20" ht="15.75">
      <c r="A168" s="242"/>
      <c r="B168" s="242"/>
      <c r="C168" s="345"/>
      <c r="D168" s="179"/>
      <c r="E168" s="179"/>
      <c r="F168" s="243"/>
      <c r="G168" s="244"/>
      <c r="H168" s="393" t="s">
        <v>94</v>
      </c>
      <c r="I168" s="183">
        <f t="shared" si="21"/>
        <v>0</v>
      </c>
      <c r="J168" s="191"/>
      <c r="K168" s="191"/>
      <c r="L168" s="179"/>
      <c r="M168" s="183">
        <f t="shared" si="22"/>
        <v>40000</v>
      </c>
      <c r="N168" s="195">
        <v>40000</v>
      </c>
      <c r="O168" s="196"/>
      <c r="P168" s="179"/>
      <c r="Q168" s="183">
        <f t="shared" si="23"/>
        <v>0</v>
      </c>
      <c r="R168" s="195"/>
      <c r="S168" s="270"/>
      <c r="T168" s="195"/>
    </row>
    <row r="169" spans="1:20" ht="28.5">
      <c r="A169" s="242"/>
      <c r="B169" s="242"/>
      <c r="C169" s="345"/>
      <c r="D169" s="179"/>
      <c r="E169" s="179"/>
      <c r="F169" s="243"/>
      <c r="G169" s="244"/>
      <c r="H169" s="393" t="s">
        <v>207</v>
      </c>
      <c r="I169" s="183">
        <f t="shared" si="21"/>
        <v>0</v>
      </c>
      <c r="J169" s="191"/>
      <c r="K169" s="191"/>
      <c r="L169" s="179"/>
      <c r="M169" s="183">
        <f t="shared" si="22"/>
        <v>60000</v>
      </c>
      <c r="N169" s="195">
        <v>40000</v>
      </c>
      <c r="O169" s="271">
        <v>20000</v>
      </c>
      <c r="P169" s="179"/>
      <c r="Q169" s="183">
        <f t="shared" si="23"/>
        <v>0</v>
      </c>
      <c r="R169" s="195"/>
      <c r="S169" s="270"/>
      <c r="T169" s="195"/>
    </row>
    <row r="170" spans="1:20" ht="31.5">
      <c r="A170" s="242"/>
      <c r="B170" s="242"/>
      <c r="C170" s="345"/>
      <c r="D170" s="179"/>
      <c r="E170" s="179"/>
      <c r="F170" s="243"/>
      <c r="G170" s="244"/>
      <c r="H170" s="394" t="s">
        <v>208</v>
      </c>
      <c r="I170" s="183">
        <f t="shared" si="21"/>
        <v>0</v>
      </c>
      <c r="J170" s="193"/>
      <c r="K170" s="193"/>
      <c r="L170" s="247"/>
      <c r="M170" s="183"/>
      <c r="N170" s="272"/>
      <c r="O170" s="273"/>
      <c r="P170" s="247"/>
      <c r="Q170" s="183">
        <f t="shared" si="23"/>
        <v>50000</v>
      </c>
      <c r="R170" s="274">
        <v>40000</v>
      </c>
      <c r="S170" s="274">
        <v>10000</v>
      </c>
      <c r="T170" s="275"/>
    </row>
    <row r="171" spans="1:20" ht="15.75">
      <c r="A171" s="242"/>
      <c r="B171" s="242"/>
      <c r="C171" s="345"/>
      <c r="D171" s="179"/>
      <c r="E171" s="179"/>
      <c r="F171" s="243"/>
      <c r="G171" s="244"/>
      <c r="H171" s="394" t="s">
        <v>209</v>
      </c>
      <c r="I171" s="183">
        <f t="shared" si="21"/>
        <v>0</v>
      </c>
      <c r="J171" s="193"/>
      <c r="K171" s="193"/>
      <c r="L171" s="247"/>
      <c r="M171" s="183"/>
      <c r="N171" s="272"/>
      <c r="O171" s="273"/>
      <c r="P171" s="247"/>
      <c r="Q171" s="183">
        <f t="shared" si="23"/>
        <v>35000</v>
      </c>
      <c r="R171" s="274">
        <v>35000</v>
      </c>
      <c r="S171" s="276"/>
      <c r="T171" s="275"/>
    </row>
    <row r="172" spans="1:20" ht="15.75">
      <c r="A172" s="242"/>
      <c r="B172" s="242"/>
      <c r="C172" s="345"/>
      <c r="D172" s="179"/>
      <c r="E172" s="179"/>
      <c r="F172" s="243"/>
      <c r="G172" s="244"/>
      <c r="H172" s="389" t="s">
        <v>210</v>
      </c>
      <c r="I172" s="183">
        <f t="shared" si="21"/>
        <v>30000</v>
      </c>
      <c r="J172" s="194">
        <v>20000</v>
      </c>
      <c r="K172" s="194">
        <v>10000</v>
      </c>
      <c r="L172" s="194"/>
      <c r="M172" s="183"/>
      <c r="N172" s="277"/>
      <c r="O172" s="194"/>
      <c r="P172" s="194"/>
      <c r="Q172" s="183">
        <f t="shared" si="23"/>
        <v>20000</v>
      </c>
      <c r="R172" s="278">
        <v>20000</v>
      </c>
      <c r="S172" s="278"/>
      <c r="T172" s="279"/>
    </row>
    <row r="173" spans="1:20" ht="15.75">
      <c r="A173" s="242"/>
      <c r="B173" s="242"/>
      <c r="C173" s="345"/>
      <c r="D173" s="179"/>
      <c r="E173" s="179"/>
      <c r="F173" s="243"/>
      <c r="G173" s="244"/>
      <c r="H173" s="395" t="s">
        <v>83</v>
      </c>
      <c r="I173" s="183">
        <f t="shared" si="21"/>
        <v>0</v>
      </c>
      <c r="J173" s="194"/>
      <c r="K173" s="194"/>
      <c r="L173" s="194"/>
      <c r="M173" s="183"/>
      <c r="N173" s="277"/>
      <c r="O173" s="194"/>
      <c r="P173" s="194"/>
      <c r="Q173" s="183">
        <f t="shared" si="23"/>
        <v>55000</v>
      </c>
      <c r="R173" s="278">
        <v>55000</v>
      </c>
      <c r="S173" s="278"/>
      <c r="T173" s="279"/>
    </row>
    <row r="174" spans="1:20" ht="15.75">
      <c r="A174" s="242"/>
      <c r="B174" s="242"/>
      <c r="C174" s="345"/>
      <c r="D174" s="179"/>
      <c r="E174" s="179"/>
      <c r="F174" s="243"/>
      <c r="G174" s="244"/>
      <c r="H174" s="389" t="s">
        <v>212</v>
      </c>
      <c r="I174" s="183">
        <f t="shared" si="21"/>
        <v>0</v>
      </c>
      <c r="J174" s="194"/>
      <c r="K174" s="194"/>
      <c r="L174" s="194"/>
      <c r="M174" s="183"/>
      <c r="N174" s="277"/>
      <c r="O174" s="194"/>
      <c r="P174" s="194"/>
      <c r="Q174" s="183">
        <f t="shared" si="23"/>
        <v>25000</v>
      </c>
      <c r="R174" s="278">
        <v>25000</v>
      </c>
      <c r="S174" s="278"/>
      <c r="T174" s="279"/>
    </row>
    <row r="175" spans="1:20" ht="15.75">
      <c r="A175" s="242"/>
      <c r="B175" s="242"/>
      <c r="C175" s="345"/>
      <c r="D175" s="179"/>
      <c r="E175" s="179"/>
      <c r="F175" s="243"/>
      <c r="G175" s="244"/>
      <c r="H175" s="395" t="s">
        <v>503</v>
      </c>
      <c r="I175" s="183">
        <f t="shared" si="21"/>
        <v>20000</v>
      </c>
      <c r="J175" s="194">
        <v>20000</v>
      </c>
      <c r="K175" s="194"/>
      <c r="L175" s="194"/>
      <c r="M175" s="183"/>
      <c r="N175" s="277"/>
      <c r="O175" s="194"/>
      <c r="P175" s="194"/>
      <c r="Q175" s="183">
        <f t="shared" si="23"/>
        <v>0</v>
      </c>
      <c r="R175" s="277"/>
      <c r="S175" s="277"/>
      <c r="T175" s="277"/>
    </row>
    <row r="176" spans="1:20" ht="15.75">
      <c r="A176" s="242"/>
      <c r="B176" s="242"/>
      <c r="C176" s="345"/>
      <c r="D176" s="179"/>
      <c r="E176" s="179"/>
      <c r="F176" s="243"/>
      <c r="G176" s="244"/>
      <c r="H176" s="387" t="s">
        <v>504</v>
      </c>
      <c r="I176" s="183">
        <f t="shared" si="21"/>
        <v>0</v>
      </c>
      <c r="J176" s="195">
        <v>0</v>
      </c>
      <c r="K176" s="196"/>
      <c r="L176" s="179">
        <v>15000</v>
      </c>
      <c r="M176" s="183"/>
      <c r="N176" s="277"/>
      <c r="O176" s="194"/>
      <c r="P176" s="194"/>
      <c r="Q176" s="183">
        <f t="shared" si="23"/>
        <v>0</v>
      </c>
      <c r="R176" s="277"/>
      <c r="S176" s="277"/>
      <c r="T176" s="277"/>
    </row>
    <row r="177" spans="1:20" ht="15.75">
      <c r="A177" s="242"/>
      <c r="B177" s="242"/>
      <c r="C177" s="345"/>
      <c r="D177" s="179"/>
      <c r="E177" s="179"/>
      <c r="F177" s="243"/>
      <c r="G177" s="244"/>
      <c r="H177" s="387" t="s">
        <v>506</v>
      </c>
      <c r="I177" s="183">
        <f t="shared" si="21"/>
        <v>0</v>
      </c>
      <c r="J177" s="196"/>
      <c r="K177" s="196"/>
      <c r="L177" s="179"/>
      <c r="M177" s="183"/>
      <c r="N177" s="184"/>
      <c r="O177" s="184"/>
      <c r="P177" s="179"/>
      <c r="Q177" s="183">
        <f t="shared" si="23"/>
        <v>60000</v>
      </c>
      <c r="R177" s="242">
        <v>60000</v>
      </c>
      <c r="S177" s="242"/>
      <c r="T177" s="179"/>
    </row>
    <row r="178" spans="1:20" ht="15.75">
      <c r="A178" s="242"/>
      <c r="B178" s="242"/>
      <c r="C178" s="345"/>
      <c r="D178" s="179"/>
      <c r="E178" s="179"/>
      <c r="F178" s="243"/>
      <c r="G178" s="244"/>
      <c r="H178" s="396"/>
      <c r="I178" s="183">
        <f t="shared" si="21"/>
        <v>0</v>
      </c>
      <c r="J178" s="196"/>
      <c r="K178" s="196"/>
      <c r="L178" s="179"/>
      <c r="M178" s="183"/>
      <c r="N178" s="184"/>
      <c r="O178" s="184"/>
      <c r="P178" s="179"/>
      <c r="Q178" s="183">
        <f t="shared" si="23"/>
        <v>0</v>
      </c>
      <c r="R178" s="242"/>
      <c r="S178" s="196"/>
      <c r="T178" s="179"/>
    </row>
    <row r="179" spans="1:20" ht="15.75">
      <c r="A179" s="242"/>
      <c r="B179" s="242"/>
      <c r="C179" s="345"/>
      <c r="D179" s="179"/>
      <c r="E179" s="179"/>
      <c r="F179" s="243"/>
      <c r="G179" s="244"/>
      <c r="H179" s="396"/>
      <c r="I179" s="183">
        <f t="shared" si="21"/>
        <v>0</v>
      </c>
      <c r="J179" s="196"/>
      <c r="K179" s="196"/>
      <c r="L179" s="179"/>
      <c r="M179" s="183"/>
      <c r="N179" s="184"/>
      <c r="O179" s="184"/>
      <c r="P179" s="179"/>
      <c r="Q179" s="183">
        <f t="shared" si="23"/>
        <v>0</v>
      </c>
      <c r="R179" s="242"/>
      <c r="S179" s="196"/>
      <c r="T179" s="179"/>
    </row>
    <row r="180" spans="1:20" ht="15.75">
      <c r="A180" s="242"/>
      <c r="B180" s="242"/>
      <c r="C180" s="345"/>
      <c r="D180" s="179"/>
      <c r="E180" s="179"/>
      <c r="F180" s="243"/>
      <c r="G180" s="244"/>
      <c r="H180" s="396"/>
      <c r="I180" s="183">
        <f t="shared" si="21"/>
        <v>0</v>
      </c>
      <c r="J180" s="196"/>
      <c r="K180" s="196"/>
      <c r="L180" s="179"/>
      <c r="M180" s="183"/>
      <c r="N180" s="184"/>
      <c r="O180" s="184"/>
      <c r="P180" s="179"/>
      <c r="Q180" s="183">
        <f t="shared" si="23"/>
        <v>0</v>
      </c>
      <c r="R180" s="242"/>
      <c r="S180" s="196"/>
      <c r="T180" s="179"/>
    </row>
    <row r="181" spans="1:20" ht="15.75">
      <c r="A181" s="200"/>
      <c r="B181" s="200"/>
      <c r="C181" s="347"/>
      <c r="D181" s="189"/>
      <c r="E181" s="189"/>
      <c r="F181" s="262"/>
      <c r="G181" s="280"/>
      <c r="H181" s="394"/>
      <c r="I181" s="183"/>
      <c r="J181" s="179"/>
      <c r="K181" s="182"/>
      <c r="L181" s="179"/>
      <c r="M181" s="183"/>
      <c r="N181" s="281"/>
      <c r="O181" s="281"/>
      <c r="P181" s="179"/>
      <c r="Q181" s="183">
        <f t="shared" si="23"/>
        <v>0</v>
      </c>
      <c r="R181" s="282"/>
      <c r="S181" s="283"/>
      <c r="T181" s="179"/>
    </row>
    <row r="182" spans="1:20" ht="15.75">
      <c r="A182" s="200"/>
      <c r="B182" s="200"/>
      <c r="C182" s="347"/>
      <c r="D182" s="189"/>
      <c r="E182" s="189"/>
      <c r="F182" s="189"/>
      <c r="G182" s="263"/>
      <c r="H182" s="394"/>
      <c r="I182" s="183">
        <f t="shared" si="21"/>
        <v>0</v>
      </c>
      <c r="J182" s="179"/>
      <c r="K182" s="182"/>
      <c r="L182" s="179"/>
      <c r="M182" s="183">
        <f>N182+O182</f>
        <v>0</v>
      </c>
      <c r="N182" s="281"/>
      <c r="O182" s="281"/>
      <c r="P182" s="179"/>
      <c r="Q182" s="183">
        <f t="shared" si="23"/>
        <v>0</v>
      </c>
      <c r="R182" s="282"/>
      <c r="S182" s="283"/>
      <c r="T182" s="179"/>
    </row>
    <row r="183" spans="1:20" ht="15">
      <c r="A183" s="236"/>
      <c r="B183" s="236"/>
      <c r="C183" s="341">
        <v>660</v>
      </c>
      <c r="D183" s="486"/>
      <c r="E183" s="486"/>
      <c r="F183" s="486"/>
      <c r="G183" s="486"/>
      <c r="H183" s="486"/>
      <c r="I183" s="174">
        <f aca="true" t="shared" si="24" ref="I183:T183">I184</f>
        <v>125000</v>
      </c>
      <c r="J183" s="174">
        <f t="shared" si="24"/>
        <v>105000</v>
      </c>
      <c r="K183" s="174">
        <f t="shared" si="24"/>
        <v>20000</v>
      </c>
      <c r="L183" s="174">
        <f t="shared" si="24"/>
        <v>1433000</v>
      </c>
      <c r="M183" s="174">
        <f t="shared" si="24"/>
        <v>301039</v>
      </c>
      <c r="N183" s="174">
        <f t="shared" si="24"/>
        <v>281039</v>
      </c>
      <c r="O183" s="174">
        <f t="shared" si="24"/>
        <v>20000</v>
      </c>
      <c r="P183" s="174">
        <f t="shared" si="24"/>
        <v>1510000</v>
      </c>
      <c r="Q183" s="174">
        <f t="shared" si="24"/>
        <v>752862</v>
      </c>
      <c r="R183" s="174">
        <f t="shared" si="24"/>
        <v>732862</v>
      </c>
      <c r="S183" s="174">
        <f t="shared" si="24"/>
        <v>20000</v>
      </c>
      <c r="T183" s="240">
        <f t="shared" si="24"/>
        <v>2620000</v>
      </c>
    </row>
    <row r="184" spans="1:20" ht="15">
      <c r="A184" s="237"/>
      <c r="B184" s="237"/>
      <c r="C184" s="344">
        <v>66390</v>
      </c>
      <c r="D184" s="175"/>
      <c r="E184" s="485" t="s">
        <v>2</v>
      </c>
      <c r="F184" s="485"/>
      <c r="G184" s="485"/>
      <c r="H184" s="485"/>
      <c r="I184" s="175">
        <f aca="true" t="shared" si="25" ref="I184:T184">SUM(I185:I214)</f>
        <v>125000</v>
      </c>
      <c r="J184" s="175">
        <f t="shared" si="25"/>
        <v>105000</v>
      </c>
      <c r="K184" s="175">
        <f t="shared" si="25"/>
        <v>20000</v>
      </c>
      <c r="L184" s="175">
        <f t="shared" si="25"/>
        <v>1433000</v>
      </c>
      <c r="M184" s="175">
        <f t="shared" si="25"/>
        <v>301039</v>
      </c>
      <c r="N184" s="175">
        <f t="shared" si="25"/>
        <v>281039</v>
      </c>
      <c r="O184" s="175">
        <f t="shared" si="25"/>
        <v>20000</v>
      </c>
      <c r="P184" s="175">
        <f t="shared" si="25"/>
        <v>1510000</v>
      </c>
      <c r="Q184" s="175">
        <f t="shared" si="25"/>
        <v>752862</v>
      </c>
      <c r="R184" s="175">
        <f t="shared" si="25"/>
        <v>732862</v>
      </c>
      <c r="S184" s="175">
        <f t="shared" si="25"/>
        <v>20000</v>
      </c>
      <c r="T184" s="175">
        <f t="shared" si="25"/>
        <v>2620000</v>
      </c>
    </row>
    <row r="185" spans="1:20" ht="15">
      <c r="A185" s="242"/>
      <c r="B185" s="242"/>
      <c r="C185" s="345"/>
      <c r="D185" s="179"/>
      <c r="E185" s="179"/>
      <c r="F185" s="179"/>
      <c r="G185" s="284"/>
      <c r="H185" s="362" t="s">
        <v>95</v>
      </c>
      <c r="I185" s="197">
        <f aca="true" t="shared" si="26" ref="I185:I214">J185+K185</f>
        <v>0</v>
      </c>
      <c r="J185" s="39"/>
      <c r="K185" s="41"/>
      <c r="L185" s="41"/>
      <c r="M185" s="183">
        <f>N185+O185</f>
        <v>5000</v>
      </c>
      <c r="N185" s="41">
        <v>5000</v>
      </c>
      <c r="O185" s="39">
        <v>0</v>
      </c>
      <c r="P185" s="39"/>
      <c r="Q185" s="183">
        <f>R185+S185</f>
        <v>5000</v>
      </c>
      <c r="R185" s="41">
        <v>5000</v>
      </c>
      <c r="S185" s="39">
        <v>0</v>
      </c>
      <c r="T185" s="39"/>
    </row>
    <row r="186" spans="1:20" ht="28.5">
      <c r="A186" s="242"/>
      <c r="B186" s="242"/>
      <c r="C186" s="345"/>
      <c r="D186" s="179"/>
      <c r="E186" s="179"/>
      <c r="F186" s="179"/>
      <c r="G186" s="284"/>
      <c r="H186" s="362" t="s">
        <v>213</v>
      </c>
      <c r="I186" s="197">
        <f t="shared" si="26"/>
        <v>25000</v>
      </c>
      <c r="J186" s="148">
        <v>25000</v>
      </c>
      <c r="K186" s="41"/>
      <c r="L186" s="41"/>
      <c r="M186" s="183">
        <f>N186+O186</f>
        <v>30000</v>
      </c>
      <c r="N186" s="41">
        <v>30000</v>
      </c>
      <c r="O186" s="39"/>
      <c r="P186" s="39"/>
      <c r="Q186" s="183">
        <f>R186+S186</f>
        <v>30000</v>
      </c>
      <c r="R186" s="41">
        <v>30000</v>
      </c>
      <c r="S186" s="39"/>
      <c r="T186" s="39"/>
    </row>
    <row r="187" spans="1:20" ht="15">
      <c r="A187" s="242"/>
      <c r="B187" s="242"/>
      <c r="C187" s="345"/>
      <c r="D187" s="179"/>
      <c r="E187" s="179"/>
      <c r="F187" s="179"/>
      <c r="G187" s="284"/>
      <c r="H187" s="362" t="s">
        <v>214</v>
      </c>
      <c r="I187" s="197">
        <f t="shared" si="26"/>
        <v>50000</v>
      </c>
      <c r="J187" s="148">
        <v>30000</v>
      </c>
      <c r="K187" s="148">
        <v>20000</v>
      </c>
      <c r="L187" s="41"/>
      <c r="M187" s="183">
        <f>N187+O187</f>
        <v>10000</v>
      </c>
      <c r="N187" s="39"/>
      <c r="O187" s="39">
        <v>10000</v>
      </c>
      <c r="P187" s="39"/>
      <c r="Q187" s="183">
        <f>R187+S187</f>
        <v>20000</v>
      </c>
      <c r="R187" s="39"/>
      <c r="S187" s="39">
        <v>20000</v>
      </c>
      <c r="T187" s="39"/>
    </row>
    <row r="188" spans="1:20" ht="28.5">
      <c r="A188" s="242"/>
      <c r="B188" s="242"/>
      <c r="C188" s="345"/>
      <c r="D188" s="179"/>
      <c r="E188" s="179"/>
      <c r="F188" s="179"/>
      <c r="G188" s="284"/>
      <c r="H188" s="362" t="s">
        <v>215</v>
      </c>
      <c r="I188" s="197">
        <f t="shared" si="26"/>
        <v>0</v>
      </c>
      <c r="J188" s="41"/>
      <c r="K188" s="41"/>
      <c r="L188" s="41">
        <v>40000</v>
      </c>
      <c r="M188" s="183">
        <f>N188+O188</f>
        <v>0</v>
      </c>
      <c r="N188" s="39"/>
      <c r="O188" s="39"/>
      <c r="P188" s="39">
        <v>60000</v>
      </c>
      <c r="Q188" s="183">
        <v>0</v>
      </c>
      <c r="R188" s="39"/>
      <c r="S188" s="39"/>
      <c r="T188" s="39">
        <v>80000</v>
      </c>
    </row>
    <row r="189" spans="1:20" ht="28.5">
      <c r="A189" s="242"/>
      <c r="B189" s="242"/>
      <c r="C189" s="345"/>
      <c r="D189" s="179"/>
      <c r="E189" s="179"/>
      <c r="F189" s="182"/>
      <c r="G189" s="284"/>
      <c r="H189" s="362" t="s">
        <v>216</v>
      </c>
      <c r="I189" s="197">
        <f t="shared" si="26"/>
        <v>0</v>
      </c>
      <c r="J189" s="41"/>
      <c r="K189" s="41"/>
      <c r="L189" s="41">
        <v>20000</v>
      </c>
      <c r="M189" s="183">
        <f aca="true" t="shared" si="27" ref="M189:M214">N189+O189</f>
        <v>0</v>
      </c>
      <c r="N189" s="39"/>
      <c r="O189" s="39"/>
      <c r="P189" s="39"/>
      <c r="Q189" s="183">
        <f aca="true" t="shared" si="28" ref="Q189:Q214">R189+S189</f>
        <v>0</v>
      </c>
      <c r="R189" s="39"/>
      <c r="S189" s="39"/>
      <c r="T189" s="39"/>
    </row>
    <row r="190" spans="1:20" ht="28.5">
      <c r="A190" s="242"/>
      <c r="B190" s="242"/>
      <c r="C190" s="345"/>
      <c r="D190" s="179"/>
      <c r="E190" s="179"/>
      <c r="F190" s="182"/>
      <c r="G190" s="284"/>
      <c r="H190" s="362" t="s">
        <v>96</v>
      </c>
      <c r="I190" s="197">
        <f t="shared" si="26"/>
        <v>20000</v>
      </c>
      <c r="J190" s="148">
        <v>20000</v>
      </c>
      <c r="K190" s="41"/>
      <c r="L190" s="41"/>
      <c r="M190" s="183">
        <f t="shared" si="27"/>
        <v>15000</v>
      </c>
      <c r="N190" s="39">
        <v>15000</v>
      </c>
      <c r="O190" s="39"/>
      <c r="P190" s="39"/>
      <c r="Q190" s="183">
        <f t="shared" si="28"/>
        <v>15000</v>
      </c>
      <c r="R190" s="39">
        <v>15000</v>
      </c>
      <c r="S190" s="39"/>
      <c r="T190" s="39">
        <v>80000</v>
      </c>
    </row>
    <row r="191" spans="1:20" ht="28.5">
      <c r="A191" s="242"/>
      <c r="B191" s="242"/>
      <c r="C191" s="345"/>
      <c r="D191" s="179"/>
      <c r="E191" s="179"/>
      <c r="F191" s="182"/>
      <c r="G191" s="284"/>
      <c r="H191" s="362" t="s">
        <v>217</v>
      </c>
      <c r="I191" s="197">
        <f t="shared" si="26"/>
        <v>0</v>
      </c>
      <c r="J191" s="41"/>
      <c r="K191" s="41"/>
      <c r="L191" s="41">
        <v>25000</v>
      </c>
      <c r="M191" s="183">
        <f t="shared" si="27"/>
        <v>0</v>
      </c>
      <c r="N191" s="39"/>
      <c r="O191" s="39"/>
      <c r="P191" s="39"/>
      <c r="Q191" s="183">
        <f t="shared" si="28"/>
        <v>0</v>
      </c>
      <c r="R191" s="39"/>
      <c r="S191" s="39"/>
      <c r="T191" s="39"/>
    </row>
    <row r="192" spans="1:20" ht="15">
      <c r="A192" s="242"/>
      <c r="B192" s="242"/>
      <c r="C192" s="345"/>
      <c r="D192" s="179"/>
      <c r="E192" s="179"/>
      <c r="F192" s="182"/>
      <c r="G192" s="284"/>
      <c r="H192" s="362" t="s">
        <v>218</v>
      </c>
      <c r="I192" s="197">
        <f t="shared" si="26"/>
        <v>0</v>
      </c>
      <c r="J192" s="41"/>
      <c r="K192" s="41"/>
      <c r="L192" s="41"/>
      <c r="M192" s="183">
        <f t="shared" si="27"/>
        <v>0</v>
      </c>
      <c r="N192" s="39"/>
      <c r="O192" s="39"/>
      <c r="P192" s="39">
        <v>30000</v>
      </c>
      <c r="Q192" s="183">
        <f t="shared" si="28"/>
        <v>0</v>
      </c>
      <c r="R192" s="39">
        <v>0</v>
      </c>
      <c r="S192" s="39"/>
      <c r="T192" s="39">
        <v>180000</v>
      </c>
    </row>
    <row r="193" spans="1:20" ht="28.5">
      <c r="A193" s="242"/>
      <c r="B193" s="242"/>
      <c r="C193" s="345"/>
      <c r="D193" s="179"/>
      <c r="E193" s="179"/>
      <c r="F193" s="182"/>
      <c r="G193" s="284"/>
      <c r="H193" s="362" t="s">
        <v>219</v>
      </c>
      <c r="I193" s="197">
        <f t="shared" si="26"/>
        <v>0</v>
      </c>
      <c r="J193" s="41"/>
      <c r="K193" s="41"/>
      <c r="L193" s="41"/>
      <c r="M193" s="183">
        <f t="shared" si="27"/>
        <v>0</v>
      </c>
      <c r="N193" s="39"/>
      <c r="O193" s="39"/>
      <c r="P193" s="39"/>
      <c r="Q193" s="183">
        <f t="shared" si="28"/>
        <v>120000</v>
      </c>
      <c r="R193" s="39">
        <v>120000</v>
      </c>
      <c r="S193" s="39"/>
      <c r="T193" s="39">
        <v>280000</v>
      </c>
    </row>
    <row r="194" spans="1:20" ht="28.5">
      <c r="A194" s="242"/>
      <c r="B194" s="242"/>
      <c r="C194" s="345"/>
      <c r="D194" s="179"/>
      <c r="E194" s="179"/>
      <c r="F194" s="182"/>
      <c r="G194" s="284"/>
      <c r="H194" s="362" t="s">
        <v>220</v>
      </c>
      <c r="I194" s="197">
        <f t="shared" si="26"/>
        <v>0</v>
      </c>
      <c r="J194" s="41"/>
      <c r="K194" s="41"/>
      <c r="L194" s="41">
        <v>30000</v>
      </c>
      <c r="M194" s="183">
        <f t="shared" si="27"/>
        <v>0</v>
      </c>
      <c r="N194" s="39"/>
      <c r="O194" s="39"/>
      <c r="P194" s="39"/>
      <c r="Q194" s="183">
        <f t="shared" si="28"/>
        <v>0</v>
      </c>
      <c r="R194" s="39"/>
      <c r="S194" s="39"/>
      <c r="T194" s="39"/>
    </row>
    <row r="195" spans="1:20" ht="28.5">
      <c r="A195" s="242"/>
      <c r="B195" s="242"/>
      <c r="C195" s="345"/>
      <c r="D195" s="179"/>
      <c r="E195" s="179"/>
      <c r="F195" s="182"/>
      <c r="G195" s="284"/>
      <c r="H195" s="362" t="s">
        <v>221</v>
      </c>
      <c r="I195" s="197">
        <f t="shared" si="26"/>
        <v>0</v>
      </c>
      <c r="J195" s="41"/>
      <c r="K195" s="41"/>
      <c r="L195" s="41"/>
      <c r="M195" s="183">
        <f t="shared" si="27"/>
        <v>0</v>
      </c>
      <c r="N195" s="39"/>
      <c r="O195" s="39"/>
      <c r="P195" s="39"/>
      <c r="Q195" s="183">
        <f t="shared" si="28"/>
        <v>437862</v>
      </c>
      <c r="R195" s="39">
        <v>437862</v>
      </c>
      <c r="S195" s="39">
        <v>0</v>
      </c>
      <c r="T195" s="39">
        <v>200000</v>
      </c>
    </row>
    <row r="196" spans="1:20" ht="15">
      <c r="A196" s="242"/>
      <c r="B196" s="242"/>
      <c r="C196" s="345"/>
      <c r="D196" s="179"/>
      <c r="E196" s="179"/>
      <c r="F196" s="182"/>
      <c r="G196" s="284"/>
      <c r="H196" s="362"/>
      <c r="I196" s="197">
        <f t="shared" si="26"/>
        <v>0</v>
      </c>
      <c r="J196" s="41"/>
      <c r="K196" s="41"/>
      <c r="L196" s="41"/>
      <c r="M196" s="183">
        <f t="shared" si="27"/>
        <v>0</v>
      </c>
      <c r="N196" s="39"/>
      <c r="O196" s="39"/>
      <c r="P196" s="39"/>
      <c r="Q196" s="183">
        <f t="shared" si="28"/>
        <v>0</v>
      </c>
      <c r="R196" s="39">
        <v>0</v>
      </c>
      <c r="S196" s="39">
        <v>0</v>
      </c>
      <c r="T196" s="39">
        <v>0</v>
      </c>
    </row>
    <row r="197" spans="1:20" ht="28.5">
      <c r="A197" s="242"/>
      <c r="B197" s="242"/>
      <c r="C197" s="345"/>
      <c r="D197" s="179"/>
      <c r="E197" s="179"/>
      <c r="F197" s="182"/>
      <c r="G197" s="284"/>
      <c r="H197" s="362" t="s">
        <v>222</v>
      </c>
      <c r="I197" s="197">
        <f t="shared" si="26"/>
        <v>0</v>
      </c>
      <c r="J197" s="41"/>
      <c r="K197" s="41"/>
      <c r="L197" s="41">
        <v>95000</v>
      </c>
      <c r="M197" s="183">
        <f t="shared" si="27"/>
        <v>0</v>
      </c>
      <c r="N197" s="39"/>
      <c r="O197" s="39">
        <v>0</v>
      </c>
      <c r="P197" s="39">
        <v>130000</v>
      </c>
      <c r="Q197" s="183">
        <f t="shared" si="28"/>
        <v>40000</v>
      </c>
      <c r="R197" s="39">
        <v>40000</v>
      </c>
      <c r="S197" s="39">
        <v>0</v>
      </c>
      <c r="T197" s="39"/>
    </row>
    <row r="198" spans="1:20" ht="15">
      <c r="A198" s="242"/>
      <c r="B198" s="242"/>
      <c r="C198" s="345"/>
      <c r="D198" s="179"/>
      <c r="E198" s="179"/>
      <c r="F198" s="182"/>
      <c r="G198" s="284"/>
      <c r="H198" s="362" t="s">
        <v>223</v>
      </c>
      <c r="I198" s="197">
        <f t="shared" si="26"/>
        <v>0</v>
      </c>
      <c r="J198" s="41">
        <v>0</v>
      </c>
      <c r="K198" s="41"/>
      <c r="L198" s="41"/>
      <c r="M198" s="183">
        <f t="shared" si="27"/>
        <v>0</v>
      </c>
      <c r="N198" s="39">
        <v>0</v>
      </c>
      <c r="O198" s="39">
        <v>0</v>
      </c>
      <c r="P198" s="39">
        <v>90000</v>
      </c>
      <c r="Q198" s="183">
        <f t="shared" si="28"/>
        <v>50000</v>
      </c>
      <c r="R198" s="39">
        <v>50000</v>
      </c>
      <c r="S198" s="39">
        <v>0</v>
      </c>
      <c r="T198" s="39">
        <v>40000</v>
      </c>
    </row>
    <row r="199" spans="1:20" ht="42.75">
      <c r="A199" s="242"/>
      <c r="B199" s="242"/>
      <c r="C199" s="345"/>
      <c r="D199" s="179"/>
      <c r="E199" s="179"/>
      <c r="F199" s="182"/>
      <c r="G199" s="284"/>
      <c r="H199" s="362" t="s">
        <v>224</v>
      </c>
      <c r="I199" s="197">
        <f t="shared" si="26"/>
        <v>0</v>
      </c>
      <c r="J199" s="41"/>
      <c r="K199" s="41"/>
      <c r="L199" s="41">
        <v>100000</v>
      </c>
      <c r="M199" s="183">
        <f t="shared" si="27"/>
        <v>0</v>
      </c>
      <c r="N199" s="39"/>
      <c r="O199" s="39"/>
      <c r="P199" s="39"/>
      <c r="Q199" s="183">
        <f t="shared" si="28"/>
        <v>0</v>
      </c>
      <c r="R199" s="39"/>
      <c r="S199" s="39">
        <v>0</v>
      </c>
      <c r="T199" s="39"/>
    </row>
    <row r="200" spans="1:20" ht="15">
      <c r="A200" s="242"/>
      <c r="B200" s="242"/>
      <c r="C200" s="345"/>
      <c r="D200" s="179"/>
      <c r="E200" s="179"/>
      <c r="F200" s="182"/>
      <c r="G200" s="284"/>
      <c r="H200" s="285" t="s">
        <v>97</v>
      </c>
      <c r="I200" s="197">
        <f t="shared" si="26"/>
        <v>0</v>
      </c>
      <c r="J200" s="41"/>
      <c r="K200" s="41"/>
      <c r="L200" s="41">
        <v>25000</v>
      </c>
      <c r="M200" s="183">
        <f t="shared" si="27"/>
        <v>0</v>
      </c>
      <c r="N200" s="39"/>
      <c r="O200" s="39"/>
      <c r="P200" s="39"/>
      <c r="Q200" s="183">
        <f t="shared" si="28"/>
        <v>0</v>
      </c>
      <c r="R200" s="39"/>
      <c r="S200" s="39"/>
      <c r="T200" s="39"/>
    </row>
    <row r="201" spans="1:20" ht="28.5">
      <c r="A201" s="242"/>
      <c r="B201" s="242"/>
      <c r="C201" s="345"/>
      <c r="D201" s="179"/>
      <c r="E201" s="179"/>
      <c r="F201" s="182"/>
      <c r="G201" s="284"/>
      <c r="H201" s="285" t="s">
        <v>225</v>
      </c>
      <c r="I201" s="197">
        <f t="shared" si="26"/>
        <v>0</v>
      </c>
      <c r="J201" s="41"/>
      <c r="K201" s="41"/>
      <c r="L201" s="41"/>
      <c r="M201" s="183">
        <f t="shared" si="27"/>
        <v>35000</v>
      </c>
      <c r="N201" s="39">
        <v>35000</v>
      </c>
      <c r="O201" s="39">
        <v>0</v>
      </c>
      <c r="P201" s="39"/>
      <c r="Q201" s="183">
        <f t="shared" si="28"/>
        <v>35000</v>
      </c>
      <c r="R201" s="39">
        <v>35000</v>
      </c>
      <c r="S201" s="39">
        <v>0</v>
      </c>
      <c r="T201" s="39"/>
    </row>
    <row r="202" spans="1:20" ht="15">
      <c r="A202" s="242"/>
      <c r="B202" s="242"/>
      <c r="C202" s="345"/>
      <c r="D202" s="179"/>
      <c r="E202" s="179"/>
      <c r="F202" s="182"/>
      <c r="G202" s="284"/>
      <c r="H202" s="285" t="s">
        <v>226</v>
      </c>
      <c r="I202" s="197">
        <f t="shared" si="26"/>
        <v>0</v>
      </c>
      <c r="J202" s="41"/>
      <c r="K202" s="41"/>
      <c r="L202" s="41">
        <v>30000</v>
      </c>
      <c r="M202" s="183">
        <f t="shared" si="27"/>
        <v>0</v>
      </c>
      <c r="N202" s="39"/>
      <c r="O202" s="39"/>
      <c r="P202" s="39"/>
      <c r="Q202" s="183">
        <f t="shared" si="28"/>
        <v>0</v>
      </c>
      <c r="R202" s="39"/>
      <c r="S202" s="39"/>
      <c r="T202" s="39"/>
    </row>
    <row r="203" spans="1:20" ht="15">
      <c r="A203" s="242"/>
      <c r="B203" s="242"/>
      <c r="C203" s="345"/>
      <c r="D203" s="179"/>
      <c r="E203" s="179"/>
      <c r="F203" s="182"/>
      <c r="G203" s="284"/>
      <c r="H203" s="285" t="s">
        <v>98</v>
      </c>
      <c r="I203" s="197">
        <f t="shared" si="26"/>
        <v>0</v>
      </c>
      <c r="J203" s="41"/>
      <c r="K203" s="41"/>
      <c r="L203" s="41">
        <v>400000</v>
      </c>
      <c r="M203" s="183">
        <f t="shared" si="27"/>
        <v>0</v>
      </c>
      <c r="N203" s="39"/>
      <c r="O203" s="39"/>
      <c r="P203" s="39">
        <v>70000</v>
      </c>
      <c r="Q203" s="183">
        <f t="shared" si="28"/>
        <v>0</v>
      </c>
      <c r="R203" s="39"/>
      <c r="S203" s="39"/>
      <c r="T203" s="39">
        <v>50000</v>
      </c>
    </row>
    <row r="204" spans="1:20" ht="28.5">
      <c r="A204" s="242"/>
      <c r="B204" s="242"/>
      <c r="C204" s="345"/>
      <c r="D204" s="179"/>
      <c r="E204" s="179"/>
      <c r="F204" s="182"/>
      <c r="G204" s="284"/>
      <c r="H204" s="285" t="s">
        <v>99</v>
      </c>
      <c r="I204" s="197">
        <f t="shared" si="26"/>
        <v>0</v>
      </c>
      <c r="J204" s="41"/>
      <c r="K204" s="41"/>
      <c r="L204" s="41"/>
      <c r="M204" s="183">
        <f t="shared" si="27"/>
        <v>0</v>
      </c>
      <c r="N204" s="39"/>
      <c r="O204" s="39"/>
      <c r="P204" s="39"/>
      <c r="Q204" s="183">
        <f t="shared" si="28"/>
        <v>0</v>
      </c>
      <c r="R204" s="39"/>
      <c r="S204" s="39"/>
      <c r="T204" s="39">
        <v>320000</v>
      </c>
    </row>
    <row r="205" spans="1:20" ht="28.5">
      <c r="A205" s="242"/>
      <c r="B205" s="242"/>
      <c r="C205" s="345"/>
      <c r="D205" s="179"/>
      <c r="E205" s="179"/>
      <c r="F205" s="182"/>
      <c r="G205" s="284"/>
      <c r="H205" s="285" t="s">
        <v>100</v>
      </c>
      <c r="I205" s="197">
        <f t="shared" si="26"/>
        <v>0</v>
      </c>
      <c r="J205" s="41"/>
      <c r="K205" s="41"/>
      <c r="L205" s="41">
        <v>40000</v>
      </c>
      <c r="M205" s="183">
        <f t="shared" si="27"/>
        <v>20000</v>
      </c>
      <c r="N205" s="39">
        <v>10000</v>
      </c>
      <c r="O205" s="39">
        <v>10000</v>
      </c>
      <c r="P205" s="39"/>
      <c r="Q205" s="183">
        <f t="shared" si="28"/>
        <v>0</v>
      </c>
      <c r="R205" s="39"/>
      <c r="S205" s="39"/>
      <c r="T205" s="39"/>
    </row>
    <row r="206" spans="1:20" ht="42.75">
      <c r="A206" s="242"/>
      <c r="B206" s="242"/>
      <c r="C206" s="345"/>
      <c r="D206" s="179"/>
      <c r="E206" s="179"/>
      <c r="F206" s="182"/>
      <c r="G206" s="284"/>
      <c r="H206" s="285" t="s">
        <v>227</v>
      </c>
      <c r="I206" s="197">
        <f t="shared" si="26"/>
        <v>0</v>
      </c>
      <c r="J206" s="41"/>
      <c r="K206" s="41"/>
      <c r="L206" s="41">
        <v>30000</v>
      </c>
      <c r="M206" s="183">
        <f t="shared" si="27"/>
        <v>0</v>
      </c>
      <c r="N206" s="39">
        <v>0</v>
      </c>
      <c r="O206" s="39">
        <v>0</v>
      </c>
      <c r="P206" s="39">
        <v>200000</v>
      </c>
      <c r="Q206" s="183">
        <f t="shared" si="28"/>
        <v>0</v>
      </c>
      <c r="R206" s="39">
        <v>0</v>
      </c>
      <c r="S206" s="39">
        <v>0</v>
      </c>
      <c r="T206" s="39">
        <v>170000</v>
      </c>
    </row>
    <row r="207" spans="1:20" ht="28.5">
      <c r="A207" s="242"/>
      <c r="B207" s="242"/>
      <c r="C207" s="345"/>
      <c r="D207" s="179"/>
      <c r="E207" s="179"/>
      <c r="F207" s="182"/>
      <c r="G207" s="284"/>
      <c r="H207" s="285" t="s">
        <v>228</v>
      </c>
      <c r="I207" s="197">
        <f t="shared" si="26"/>
        <v>0</v>
      </c>
      <c r="J207" s="41">
        <v>0</v>
      </c>
      <c r="K207" s="41"/>
      <c r="L207" s="41">
        <v>18000</v>
      </c>
      <c r="M207" s="183">
        <f t="shared" si="27"/>
        <v>0</v>
      </c>
      <c r="N207" s="39"/>
      <c r="O207" s="39"/>
      <c r="P207" s="39"/>
      <c r="Q207" s="183">
        <f t="shared" si="28"/>
        <v>0</v>
      </c>
      <c r="R207" s="39"/>
      <c r="S207" s="39"/>
      <c r="T207" s="39"/>
    </row>
    <row r="208" spans="1:20" ht="15">
      <c r="A208" s="242"/>
      <c r="B208" s="242"/>
      <c r="C208" s="345"/>
      <c r="D208" s="179"/>
      <c r="E208" s="179"/>
      <c r="F208" s="182"/>
      <c r="G208" s="284"/>
      <c r="H208" s="285" t="s">
        <v>101</v>
      </c>
      <c r="I208" s="197">
        <f t="shared" si="26"/>
        <v>0</v>
      </c>
      <c r="J208" s="41"/>
      <c r="K208" s="41"/>
      <c r="L208" s="41">
        <v>100000</v>
      </c>
      <c r="M208" s="183">
        <f t="shared" si="27"/>
        <v>0</v>
      </c>
      <c r="N208" s="39"/>
      <c r="O208" s="39"/>
      <c r="P208" s="39">
        <v>180000</v>
      </c>
      <c r="Q208" s="183">
        <f t="shared" si="28"/>
        <v>0</v>
      </c>
      <c r="R208" s="39"/>
      <c r="S208" s="39"/>
      <c r="T208" s="39">
        <v>240000</v>
      </c>
    </row>
    <row r="209" spans="1:20" ht="28.5">
      <c r="A209" s="242"/>
      <c r="B209" s="242"/>
      <c r="C209" s="345"/>
      <c r="D209" s="179"/>
      <c r="E209" s="179"/>
      <c r="F209" s="182"/>
      <c r="G209" s="284"/>
      <c r="H209" s="285" t="s">
        <v>229</v>
      </c>
      <c r="I209" s="197">
        <f t="shared" si="26"/>
        <v>30000</v>
      </c>
      <c r="J209" s="41">
        <v>30000</v>
      </c>
      <c r="K209" s="41"/>
      <c r="L209" s="41">
        <v>30000</v>
      </c>
      <c r="M209" s="183">
        <f t="shared" si="27"/>
        <v>0</v>
      </c>
      <c r="N209" s="39"/>
      <c r="O209" s="39"/>
      <c r="P209" s="39">
        <v>50000</v>
      </c>
      <c r="Q209" s="183">
        <f t="shared" si="28"/>
        <v>0</v>
      </c>
      <c r="R209" s="39"/>
      <c r="S209" s="39"/>
      <c r="T209" s="39">
        <v>50000</v>
      </c>
    </row>
    <row r="210" spans="1:20" ht="15">
      <c r="A210" s="242"/>
      <c r="B210" s="242"/>
      <c r="C210" s="345"/>
      <c r="D210" s="179"/>
      <c r="E210" s="179"/>
      <c r="F210" s="182"/>
      <c r="G210" s="284"/>
      <c r="H210" s="285" t="s">
        <v>102</v>
      </c>
      <c r="I210" s="197">
        <f t="shared" si="26"/>
        <v>0</v>
      </c>
      <c r="J210" s="41"/>
      <c r="K210" s="41"/>
      <c r="L210" s="41">
        <v>300000</v>
      </c>
      <c r="M210" s="183">
        <f t="shared" si="27"/>
        <v>0</v>
      </c>
      <c r="N210" s="39"/>
      <c r="O210" s="39"/>
      <c r="P210" s="39">
        <v>500000</v>
      </c>
      <c r="Q210" s="183">
        <f t="shared" si="28"/>
        <v>0</v>
      </c>
      <c r="R210" s="39"/>
      <c r="S210" s="39"/>
      <c r="T210" s="39">
        <v>500000</v>
      </c>
    </row>
    <row r="211" spans="1:20" ht="28.5">
      <c r="A211" s="242"/>
      <c r="B211" s="242"/>
      <c r="C211" s="345"/>
      <c r="D211" s="179"/>
      <c r="E211" s="179"/>
      <c r="F211" s="182"/>
      <c r="G211" s="284"/>
      <c r="H211" s="285" t="s">
        <v>103</v>
      </c>
      <c r="I211" s="197">
        <f t="shared" si="26"/>
        <v>0</v>
      </c>
      <c r="J211" s="41"/>
      <c r="K211" s="41"/>
      <c r="L211" s="41">
        <v>150000</v>
      </c>
      <c r="M211" s="183">
        <f t="shared" si="27"/>
        <v>0</v>
      </c>
      <c r="N211" s="39"/>
      <c r="O211" s="39"/>
      <c r="P211" s="41">
        <v>200000</v>
      </c>
      <c r="Q211" s="183">
        <f t="shared" si="28"/>
        <v>0</v>
      </c>
      <c r="R211" s="39"/>
      <c r="S211" s="39"/>
      <c r="T211" s="41">
        <v>200000</v>
      </c>
    </row>
    <row r="212" spans="1:20" ht="28.5">
      <c r="A212" s="242"/>
      <c r="B212" s="242"/>
      <c r="C212" s="345"/>
      <c r="D212" s="179"/>
      <c r="E212" s="179"/>
      <c r="F212" s="182"/>
      <c r="G212" s="284"/>
      <c r="H212" s="285" t="s">
        <v>230</v>
      </c>
      <c r="I212" s="197">
        <f t="shared" si="26"/>
        <v>0</v>
      </c>
      <c r="J212" s="41"/>
      <c r="K212" s="41"/>
      <c r="L212" s="41"/>
      <c r="M212" s="183">
        <f t="shared" si="27"/>
        <v>121039</v>
      </c>
      <c r="N212" s="41">
        <v>121039</v>
      </c>
      <c r="O212" s="39"/>
      <c r="P212" s="41"/>
      <c r="Q212" s="183">
        <f t="shared" si="28"/>
        <v>0</v>
      </c>
      <c r="R212" s="41">
        <v>0</v>
      </c>
      <c r="S212" s="39"/>
      <c r="T212" s="41">
        <v>150000</v>
      </c>
    </row>
    <row r="213" spans="1:20" ht="15">
      <c r="A213" s="242"/>
      <c r="B213" s="242"/>
      <c r="C213" s="345"/>
      <c r="D213" s="179"/>
      <c r="E213" s="179"/>
      <c r="F213" s="182"/>
      <c r="G213" s="284"/>
      <c r="H213" s="253" t="s">
        <v>104</v>
      </c>
      <c r="I213" s="197">
        <f t="shared" si="26"/>
        <v>0</v>
      </c>
      <c r="J213" s="40"/>
      <c r="K213" s="40"/>
      <c r="L213" s="40"/>
      <c r="M213" s="183">
        <f t="shared" si="27"/>
        <v>65000</v>
      </c>
      <c r="N213" s="40">
        <v>65000</v>
      </c>
      <c r="O213" s="40"/>
      <c r="P213" s="40"/>
      <c r="Q213" s="183">
        <f t="shared" si="28"/>
        <v>0</v>
      </c>
      <c r="R213" s="40"/>
      <c r="S213" s="40"/>
      <c r="T213" s="40">
        <v>80000</v>
      </c>
    </row>
    <row r="214" spans="1:20" ht="15.75" thickBot="1">
      <c r="A214" s="242"/>
      <c r="B214" s="242"/>
      <c r="C214" s="345"/>
      <c r="D214" s="179"/>
      <c r="E214" s="179"/>
      <c r="F214" s="182"/>
      <c r="G214" s="284"/>
      <c r="H214" s="286"/>
      <c r="I214" s="197">
        <f t="shared" si="26"/>
        <v>0</v>
      </c>
      <c r="J214" s="198"/>
      <c r="K214" s="199"/>
      <c r="L214" s="287"/>
      <c r="M214" s="183">
        <f t="shared" si="27"/>
        <v>0</v>
      </c>
      <c r="N214" s="40">
        <v>0</v>
      </c>
      <c r="O214" s="40"/>
      <c r="P214" s="40"/>
      <c r="Q214" s="183">
        <f t="shared" si="28"/>
        <v>0</v>
      </c>
      <c r="R214" s="40">
        <v>0</v>
      </c>
      <c r="S214" s="40"/>
      <c r="T214" s="40">
        <v>0</v>
      </c>
    </row>
    <row r="215" spans="1:20" ht="15">
      <c r="A215" s="236"/>
      <c r="B215" s="236"/>
      <c r="C215" s="341">
        <v>730</v>
      </c>
      <c r="D215" s="484" t="s">
        <v>5</v>
      </c>
      <c r="E215" s="484"/>
      <c r="F215" s="484"/>
      <c r="G215" s="484"/>
      <c r="H215" s="484"/>
      <c r="I215" s="174">
        <f aca="true" t="shared" si="29" ref="I215:T215">I216+I236+I239</f>
        <v>165000</v>
      </c>
      <c r="J215" s="174">
        <f t="shared" si="29"/>
        <v>125000</v>
      </c>
      <c r="K215" s="174">
        <f t="shared" si="29"/>
        <v>40000</v>
      </c>
      <c r="L215" s="174">
        <f t="shared" si="29"/>
        <v>40000</v>
      </c>
      <c r="M215" s="174">
        <f t="shared" si="29"/>
        <v>155000</v>
      </c>
      <c r="N215" s="174">
        <f t="shared" si="29"/>
        <v>115000</v>
      </c>
      <c r="O215" s="174">
        <f t="shared" si="29"/>
        <v>40000</v>
      </c>
      <c r="P215" s="174">
        <f t="shared" si="29"/>
        <v>0</v>
      </c>
      <c r="Q215" s="174">
        <f t="shared" si="29"/>
        <v>160000</v>
      </c>
      <c r="R215" s="174">
        <f t="shared" si="29"/>
        <v>120000</v>
      </c>
      <c r="S215" s="174">
        <f t="shared" si="29"/>
        <v>40000</v>
      </c>
      <c r="T215" s="240">
        <f t="shared" si="29"/>
        <v>2500000</v>
      </c>
    </row>
    <row r="216" spans="1:20" ht="15">
      <c r="A216" s="237"/>
      <c r="B216" s="237"/>
      <c r="C216" s="344">
        <v>74000</v>
      </c>
      <c r="D216" s="175"/>
      <c r="E216" s="489" t="s">
        <v>1</v>
      </c>
      <c r="F216" s="489"/>
      <c r="G216" s="489"/>
      <c r="H216" s="489"/>
      <c r="I216" s="175">
        <f>J216+K216</f>
        <v>150000</v>
      </c>
      <c r="J216" s="175">
        <f>J217+J218+J219+J220+J221+J222+J223</f>
        <v>110000</v>
      </c>
      <c r="K216" s="175">
        <f>K217+K218+K219+K220+K221+K222</f>
        <v>40000</v>
      </c>
      <c r="L216" s="175">
        <f>L217+L218+L219+L220+L221+L222</f>
        <v>40000</v>
      </c>
      <c r="M216" s="175">
        <f>M224+M225+M226+M227+M228+M229</f>
        <v>155000</v>
      </c>
      <c r="N216" s="175">
        <f>N224+N225+N226+N227+N228+N229</f>
        <v>115000</v>
      </c>
      <c r="O216" s="175">
        <f>O217+O218+O219+O220+O221+O222+O223+O224+O225+O226+O227+O228+O229+O230+O231+O232+O233+O234+O235</f>
        <v>40000</v>
      </c>
      <c r="P216" s="175">
        <f>SUM(P217:P220)</f>
        <v>0</v>
      </c>
      <c r="Q216" s="175">
        <f>R216+S216</f>
        <v>160000</v>
      </c>
      <c r="R216" s="175">
        <f>SUM(R217:R235)</f>
        <v>120000</v>
      </c>
      <c r="S216" s="175">
        <f>SUM(S217:S235)</f>
        <v>40000</v>
      </c>
      <c r="T216" s="175">
        <f>SUM(T217:T235)</f>
        <v>2500000</v>
      </c>
    </row>
    <row r="217" spans="1:20" ht="29.25">
      <c r="A217" s="242"/>
      <c r="B217" s="242"/>
      <c r="C217" s="350"/>
      <c r="D217" s="179"/>
      <c r="E217" s="179"/>
      <c r="F217" s="182"/>
      <c r="G217" s="145"/>
      <c r="H217" s="139" t="s">
        <v>231</v>
      </c>
      <c r="I217" s="183">
        <f aca="true" t="shared" si="30" ref="I217:I223">J217+K217</f>
        <v>25000</v>
      </c>
      <c r="J217" s="179">
        <v>25000</v>
      </c>
      <c r="K217" s="179"/>
      <c r="L217" s="179"/>
      <c r="M217" s="183"/>
      <c r="N217" s="179"/>
      <c r="O217" s="179"/>
      <c r="P217" s="179"/>
      <c r="Q217" s="183"/>
      <c r="R217" s="179"/>
      <c r="S217" s="179"/>
      <c r="T217" s="179"/>
    </row>
    <row r="218" spans="1:20" ht="15">
      <c r="A218" s="242"/>
      <c r="B218" s="242"/>
      <c r="C218" s="350"/>
      <c r="D218" s="179"/>
      <c r="E218" s="179"/>
      <c r="F218" s="182"/>
      <c r="G218" s="145"/>
      <c r="H218" s="140" t="s">
        <v>106</v>
      </c>
      <c r="I218" s="183">
        <f t="shared" si="30"/>
        <v>0</v>
      </c>
      <c r="J218" s="179">
        <v>0</v>
      </c>
      <c r="K218" s="179">
        <v>0</v>
      </c>
      <c r="L218" s="179">
        <v>40000</v>
      </c>
      <c r="M218" s="183">
        <f>N218+O218</f>
        <v>0</v>
      </c>
      <c r="N218" s="179">
        <v>0</v>
      </c>
      <c r="O218" s="179"/>
      <c r="P218" s="179"/>
      <c r="Q218" s="183">
        <f>R218+S218</f>
        <v>0</v>
      </c>
      <c r="R218" s="179">
        <v>0</v>
      </c>
      <c r="S218" s="179"/>
      <c r="T218" s="179"/>
    </row>
    <row r="219" spans="1:20" ht="15">
      <c r="A219" s="242"/>
      <c r="B219" s="242"/>
      <c r="C219" s="350"/>
      <c r="D219" s="179"/>
      <c r="E219" s="179"/>
      <c r="F219" s="182"/>
      <c r="G219" s="145"/>
      <c r="H219" s="139" t="s">
        <v>110</v>
      </c>
      <c r="I219" s="183">
        <f t="shared" si="30"/>
        <v>20000</v>
      </c>
      <c r="J219" s="179">
        <v>20000</v>
      </c>
      <c r="K219" s="179"/>
      <c r="L219" s="179"/>
      <c r="M219" s="183">
        <f>N219+O219</f>
        <v>0</v>
      </c>
      <c r="N219" s="179">
        <v>0</v>
      </c>
      <c r="O219" s="179"/>
      <c r="P219" s="179"/>
      <c r="Q219" s="183">
        <f aca="true" t="shared" si="31" ref="Q219:Q231">R219+S219</f>
        <v>0</v>
      </c>
      <c r="R219" s="179"/>
      <c r="S219" s="179"/>
      <c r="T219" s="179"/>
    </row>
    <row r="220" spans="1:20" ht="15">
      <c r="A220" s="242"/>
      <c r="B220" s="242"/>
      <c r="C220" s="350"/>
      <c r="D220" s="179"/>
      <c r="E220" s="179"/>
      <c r="F220" s="182"/>
      <c r="G220" s="145"/>
      <c r="H220" s="139" t="s">
        <v>232</v>
      </c>
      <c r="I220" s="183">
        <f t="shared" si="30"/>
        <v>55000</v>
      </c>
      <c r="J220" s="179">
        <v>15000</v>
      </c>
      <c r="K220" s="179">
        <v>40000</v>
      </c>
      <c r="L220" s="179"/>
      <c r="M220" s="183">
        <f>N220+O220</f>
        <v>0</v>
      </c>
      <c r="N220" s="179">
        <v>0</v>
      </c>
      <c r="O220" s="179"/>
      <c r="P220" s="179"/>
      <c r="Q220" s="183">
        <f t="shared" si="31"/>
        <v>0</v>
      </c>
      <c r="R220" s="179"/>
      <c r="S220" s="179"/>
      <c r="T220" s="179"/>
    </row>
    <row r="221" spans="1:20" ht="15">
      <c r="A221" s="242"/>
      <c r="B221" s="242"/>
      <c r="C221" s="350"/>
      <c r="D221" s="179"/>
      <c r="E221" s="179"/>
      <c r="F221" s="182"/>
      <c r="G221" s="145"/>
      <c r="H221" s="139" t="s">
        <v>500</v>
      </c>
      <c r="I221" s="183">
        <f t="shared" si="30"/>
        <v>25000</v>
      </c>
      <c r="J221" s="179">
        <v>25000</v>
      </c>
      <c r="K221" s="179"/>
      <c r="L221" s="179"/>
      <c r="M221" s="183">
        <f aca="true" t="shared" si="32" ref="M221:M229">N221+O221</f>
        <v>0</v>
      </c>
      <c r="N221" s="179">
        <v>0</v>
      </c>
      <c r="O221" s="179"/>
      <c r="P221" s="179"/>
      <c r="Q221" s="183">
        <f t="shared" si="31"/>
        <v>0</v>
      </c>
      <c r="R221" s="179"/>
      <c r="S221" s="179"/>
      <c r="T221" s="179"/>
    </row>
    <row r="222" spans="1:20" ht="15">
      <c r="A222" s="242"/>
      <c r="B222" s="242"/>
      <c r="C222" s="350"/>
      <c r="D222" s="179"/>
      <c r="E222" s="179"/>
      <c r="F222" s="182"/>
      <c r="G222" s="145"/>
      <c r="H222" s="139"/>
      <c r="I222" s="183">
        <f t="shared" si="30"/>
        <v>0</v>
      </c>
      <c r="J222" s="179">
        <v>0</v>
      </c>
      <c r="K222" s="179"/>
      <c r="L222" s="179"/>
      <c r="M222" s="183">
        <f t="shared" si="32"/>
        <v>0</v>
      </c>
      <c r="N222" s="179">
        <v>0</v>
      </c>
      <c r="O222" s="179"/>
      <c r="P222" s="179"/>
      <c r="Q222" s="183">
        <f t="shared" si="31"/>
        <v>0</v>
      </c>
      <c r="R222" s="179"/>
      <c r="S222" s="179"/>
      <c r="T222" s="179"/>
    </row>
    <row r="223" spans="1:20" ht="15">
      <c r="A223" s="242"/>
      <c r="B223" s="242"/>
      <c r="C223" s="350"/>
      <c r="D223" s="179"/>
      <c r="E223" s="179"/>
      <c r="F223" s="182"/>
      <c r="G223" s="145"/>
      <c r="H223" s="139" t="s">
        <v>233</v>
      </c>
      <c r="I223" s="183">
        <f t="shared" si="30"/>
        <v>25000</v>
      </c>
      <c r="J223" s="179">
        <v>25000</v>
      </c>
      <c r="K223" s="179"/>
      <c r="L223" s="179"/>
      <c r="M223" s="183">
        <f t="shared" si="32"/>
        <v>0</v>
      </c>
      <c r="N223" s="179">
        <v>0</v>
      </c>
      <c r="O223" s="179"/>
      <c r="P223" s="179"/>
      <c r="Q223" s="183">
        <f t="shared" si="31"/>
        <v>0</v>
      </c>
      <c r="R223" s="179"/>
      <c r="S223" s="179"/>
      <c r="T223" s="179"/>
    </row>
    <row r="224" spans="1:20" ht="15">
      <c r="A224" s="242"/>
      <c r="B224" s="242"/>
      <c r="C224" s="350"/>
      <c r="D224" s="179"/>
      <c r="E224" s="179"/>
      <c r="F224" s="182"/>
      <c r="G224" s="145"/>
      <c r="H224" s="139" t="s">
        <v>234</v>
      </c>
      <c r="I224" s="183"/>
      <c r="J224" s="179"/>
      <c r="K224" s="179"/>
      <c r="L224" s="179"/>
      <c r="M224" s="183">
        <f t="shared" si="32"/>
        <v>25000</v>
      </c>
      <c r="N224" s="179">
        <v>25000</v>
      </c>
      <c r="O224" s="179"/>
      <c r="P224" s="179"/>
      <c r="Q224" s="183">
        <f t="shared" si="31"/>
        <v>0</v>
      </c>
      <c r="R224" s="179"/>
      <c r="S224" s="179"/>
      <c r="T224" s="179"/>
    </row>
    <row r="225" spans="1:20" ht="15">
      <c r="A225" s="242"/>
      <c r="B225" s="242"/>
      <c r="C225" s="350"/>
      <c r="D225" s="179"/>
      <c r="E225" s="179"/>
      <c r="F225" s="182"/>
      <c r="G225" s="145"/>
      <c r="H225" s="139" t="s">
        <v>107</v>
      </c>
      <c r="I225" s="183"/>
      <c r="J225" s="179"/>
      <c r="K225" s="179"/>
      <c r="L225" s="179"/>
      <c r="M225" s="183">
        <f t="shared" si="32"/>
        <v>20000</v>
      </c>
      <c r="N225" s="179">
        <v>20000</v>
      </c>
      <c r="O225" s="179"/>
      <c r="P225" s="179"/>
      <c r="Q225" s="183">
        <f t="shared" si="31"/>
        <v>0</v>
      </c>
      <c r="R225" s="179"/>
      <c r="S225" s="179"/>
      <c r="T225" s="179"/>
    </row>
    <row r="226" spans="1:20" ht="15">
      <c r="A226" s="242"/>
      <c r="B226" s="242"/>
      <c r="C226" s="350"/>
      <c r="D226" s="179"/>
      <c r="E226" s="179"/>
      <c r="F226" s="182"/>
      <c r="G226" s="145"/>
      <c r="H226" s="139" t="s">
        <v>108</v>
      </c>
      <c r="I226" s="183"/>
      <c r="J226" s="179"/>
      <c r="K226" s="179"/>
      <c r="L226" s="179"/>
      <c r="M226" s="183">
        <f t="shared" si="32"/>
        <v>30000</v>
      </c>
      <c r="N226" s="179">
        <v>20000</v>
      </c>
      <c r="O226" s="179">
        <v>10000</v>
      </c>
      <c r="P226" s="179"/>
      <c r="Q226" s="183"/>
      <c r="R226" s="179"/>
      <c r="S226" s="179"/>
      <c r="T226" s="179"/>
    </row>
    <row r="227" spans="1:20" ht="15">
      <c r="A227" s="242"/>
      <c r="B227" s="242"/>
      <c r="C227" s="350"/>
      <c r="D227" s="179"/>
      <c r="E227" s="179"/>
      <c r="F227" s="182"/>
      <c r="G227" s="145"/>
      <c r="H227" s="139" t="s">
        <v>105</v>
      </c>
      <c r="I227" s="183"/>
      <c r="J227" s="179"/>
      <c r="K227" s="179"/>
      <c r="L227" s="179"/>
      <c r="M227" s="183">
        <f t="shared" si="32"/>
        <v>10000</v>
      </c>
      <c r="N227" s="179">
        <v>10000</v>
      </c>
      <c r="O227" s="179"/>
      <c r="P227" s="179"/>
      <c r="Q227" s="183">
        <f t="shared" si="31"/>
        <v>0</v>
      </c>
      <c r="R227" s="179"/>
      <c r="S227" s="179"/>
      <c r="T227" s="179"/>
    </row>
    <row r="228" spans="1:20" ht="15">
      <c r="A228" s="242"/>
      <c r="B228" s="242"/>
      <c r="C228" s="350"/>
      <c r="D228" s="179"/>
      <c r="E228" s="179"/>
      <c r="F228" s="182"/>
      <c r="G228" s="145"/>
      <c r="H228" s="139" t="s">
        <v>109</v>
      </c>
      <c r="I228" s="183"/>
      <c r="J228" s="179"/>
      <c r="K228" s="179"/>
      <c r="L228" s="179"/>
      <c r="M228" s="183">
        <f t="shared" si="32"/>
        <v>30000</v>
      </c>
      <c r="N228" s="179">
        <v>20000</v>
      </c>
      <c r="O228" s="179">
        <v>10000</v>
      </c>
      <c r="P228" s="179"/>
      <c r="Q228" s="183">
        <v>35000</v>
      </c>
      <c r="R228" s="179"/>
      <c r="S228" s="179"/>
      <c r="T228" s="179"/>
    </row>
    <row r="229" spans="1:20" ht="15">
      <c r="A229" s="242"/>
      <c r="B229" s="242"/>
      <c r="C229" s="350"/>
      <c r="D229" s="179"/>
      <c r="E229" s="179"/>
      <c r="F229" s="182"/>
      <c r="G229" s="145"/>
      <c r="H229" s="140" t="s">
        <v>235</v>
      </c>
      <c r="I229" s="183"/>
      <c r="J229" s="179"/>
      <c r="K229" s="179"/>
      <c r="L229" s="179"/>
      <c r="M229" s="183">
        <f t="shared" si="32"/>
        <v>40000</v>
      </c>
      <c r="N229" s="179">
        <v>20000</v>
      </c>
      <c r="O229" s="179">
        <v>20000</v>
      </c>
      <c r="P229" s="179"/>
      <c r="Q229" s="183">
        <v>10000</v>
      </c>
      <c r="R229" s="179"/>
      <c r="S229" s="179"/>
      <c r="T229" s="179"/>
    </row>
    <row r="230" spans="1:20" ht="15">
      <c r="A230" s="242"/>
      <c r="B230" s="242"/>
      <c r="C230" s="350"/>
      <c r="D230" s="179"/>
      <c r="E230" s="179"/>
      <c r="F230" s="182"/>
      <c r="G230" s="145"/>
      <c r="H230" s="288" t="s">
        <v>236</v>
      </c>
      <c r="I230" s="183"/>
      <c r="J230" s="200"/>
      <c r="K230" s="200"/>
      <c r="L230" s="200"/>
      <c r="M230" s="183"/>
      <c r="N230" s="179">
        <v>0</v>
      </c>
      <c r="O230" s="179"/>
      <c r="P230" s="179"/>
      <c r="Q230" s="183">
        <f t="shared" si="31"/>
        <v>35000</v>
      </c>
      <c r="R230" s="179">
        <v>25000</v>
      </c>
      <c r="S230" s="179">
        <v>10000</v>
      </c>
      <c r="T230" s="179"/>
    </row>
    <row r="231" spans="1:20" ht="15">
      <c r="A231" s="242"/>
      <c r="B231" s="242"/>
      <c r="C231" s="350"/>
      <c r="D231" s="179"/>
      <c r="E231" s="179"/>
      <c r="F231" s="182"/>
      <c r="G231" s="145"/>
      <c r="H231" s="140" t="s">
        <v>237</v>
      </c>
      <c r="I231" s="183"/>
      <c r="J231" s="179"/>
      <c r="K231" s="179"/>
      <c r="L231" s="179"/>
      <c r="M231" s="183"/>
      <c r="N231" s="179"/>
      <c r="O231" s="179"/>
      <c r="P231" s="179"/>
      <c r="Q231" s="183">
        <f t="shared" si="31"/>
        <v>45000</v>
      </c>
      <c r="R231" s="179">
        <v>35000</v>
      </c>
      <c r="S231" s="179">
        <v>10000</v>
      </c>
      <c r="T231" s="179"/>
    </row>
    <row r="232" spans="1:20" ht="15">
      <c r="A232" s="242"/>
      <c r="B232" s="242"/>
      <c r="C232" s="350"/>
      <c r="D232" s="179"/>
      <c r="E232" s="179"/>
      <c r="F232" s="182"/>
      <c r="G232" s="145"/>
      <c r="H232" s="139" t="s">
        <v>108</v>
      </c>
      <c r="I232" s="183"/>
      <c r="J232" s="179"/>
      <c r="K232" s="179"/>
      <c r="L232" s="179"/>
      <c r="M232" s="183"/>
      <c r="N232" s="179"/>
      <c r="O232" s="179"/>
      <c r="P232" s="179"/>
      <c r="Q232" s="183"/>
      <c r="R232" s="179">
        <v>20000</v>
      </c>
      <c r="S232" s="179">
        <v>10000</v>
      </c>
      <c r="T232" s="179"/>
    </row>
    <row r="233" spans="1:20" ht="15">
      <c r="A233" s="242"/>
      <c r="B233" s="242"/>
      <c r="C233" s="350"/>
      <c r="D233" s="179"/>
      <c r="E233" s="179"/>
      <c r="F233" s="182"/>
      <c r="G233" s="145"/>
      <c r="H233" s="139" t="s">
        <v>238</v>
      </c>
      <c r="I233" s="183"/>
      <c r="J233" s="179"/>
      <c r="K233" s="179"/>
      <c r="L233" s="179"/>
      <c r="M233" s="183"/>
      <c r="N233" s="179"/>
      <c r="O233" s="179"/>
      <c r="P233" s="179"/>
      <c r="Q233" s="183"/>
      <c r="R233" s="179">
        <v>20000</v>
      </c>
      <c r="S233" s="179">
        <v>10000</v>
      </c>
      <c r="T233" s="179"/>
    </row>
    <row r="234" spans="1:20" ht="15">
      <c r="A234" s="242"/>
      <c r="B234" s="242"/>
      <c r="C234" s="350"/>
      <c r="D234" s="179"/>
      <c r="E234" s="179"/>
      <c r="F234" s="182"/>
      <c r="G234" s="145"/>
      <c r="H234" s="139" t="s">
        <v>107</v>
      </c>
      <c r="I234" s="183"/>
      <c r="J234" s="189"/>
      <c r="K234" s="189"/>
      <c r="L234" s="189"/>
      <c r="M234" s="183"/>
      <c r="N234" s="189"/>
      <c r="O234" s="189"/>
      <c r="P234" s="189"/>
      <c r="Q234" s="183"/>
      <c r="R234" s="189">
        <v>20000</v>
      </c>
      <c r="S234" s="189"/>
      <c r="T234" s="189"/>
    </row>
    <row r="235" spans="1:20" ht="15">
      <c r="A235" s="242"/>
      <c r="B235" s="242"/>
      <c r="C235" s="350"/>
      <c r="D235" s="179"/>
      <c r="E235" s="179"/>
      <c r="F235" s="182"/>
      <c r="G235" s="145"/>
      <c r="H235" s="139"/>
      <c r="I235" s="183"/>
      <c r="J235" s="179"/>
      <c r="K235" s="179"/>
      <c r="L235" s="179"/>
      <c r="M235" s="183"/>
      <c r="N235" s="179"/>
      <c r="O235" s="179"/>
      <c r="P235" s="179"/>
      <c r="Q235" s="183">
        <f>R235+S235+T235</f>
        <v>2500000</v>
      </c>
      <c r="R235" s="179"/>
      <c r="S235" s="179"/>
      <c r="T235" s="179">
        <v>2500000</v>
      </c>
    </row>
    <row r="236" spans="1:20" ht="15">
      <c r="A236" s="200"/>
      <c r="B236" s="237"/>
      <c r="C236" s="344">
        <v>75581</v>
      </c>
      <c r="D236" s="175"/>
      <c r="E236" s="489" t="s">
        <v>111</v>
      </c>
      <c r="F236" s="489"/>
      <c r="G236" s="489"/>
      <c r="H236" s="489"/>
      <c r="I236" s="175">
        <f aca="true" t="shared" si="33" ref="I236:T236">I237+I238</f>
        <v>0</v>
      </c>
      <c r="J236" s="175">
        <f t="shared" si="33"/>
        <v>0</v>
      </c>
      <c r="K236" s="175">
        <f t="shared" si="33"/>
        <v>0</v>
      </c>
      <c r="L236" s="175">
        <f t="shared" si="33"/>
        <v>0</v>
      </c>
      <c r="M236" s="175">
        <f t="shared" si="33"/>
        <v>0</v>
      </c>
      <c r="N236" s="175">
        <f t="shared" si="33"/>
        <v>0</v>
      </c>
      <c r="O236" s="175">
        <f t="shared" si="33"/>
        <v>0</v>
      </c>
      <c r="P236" s="175">
        <f t="shared" si="33"/>
        <v>0</v>
      </c>
      <c r="Q236" s="175">
        <f t="shared" si="33"/>
        <v>0</v>
      </c>
      <c r="R236" s="175">
        <f t="shared" si="33"/>
        <v>0</v>
      </c>
      <c r="S236" s="175">
        <f t="shared" si="33"/>
        <v>0</v>
      </c>
      <c r="T236" s="175">
        <f t="shared" si="33"/>
        <v>0</v>
      </c>
    </row>
    <row r="237" spans="1:20" ht="15">
      <c r="A237" s="200"/>
      <c r="B237" s="200"/>
      <c r="C237" s="340"/>
      <c r="D237" s="189"/>
      <c r="E237" s="189"/>
      <c r="F237" s="176"/>
      <c r="G237" s="263"/>
      <c r="H237" s="269"/>
      <c r="I237" s="189">
        <f aca="true" t="shared" si="34" ref="I237:I243">J237+K237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</row>
    <row r="238" spans="1:20" ht="15">
      <c r="A238" s="200"/>
      <c r="B238" s="200"/>
      <c r="C238" s="340"/>
      <c r="D238" s="189"/>
      <c r="E238" s="189"/>
      <c r="F238" s="176"/>
      <c r="G238" s="263"/>
      <c r="H238" s="269"/>
      <c r="I238" s="189">
        <f t="shared" si="34"/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</row>
    <row r="239" spans="1:20" ht="15">
      <c r="A239" s="200"/>
      <c r="B239" s="237"/>
      <c r="C239" s="344">
        <v>75582</v>
      </c>
      <c r="D239" s="175"/>
      <c r="E239" s="489" t="s">
        <v>112</v>
      </c>
      <c r="F239" s="489"/>
      <c r="G239" s="489"/>
      <c r="H239" s="489"/>
      <c r="I239" s="175">
        <f aca="true" t="shared" si="35" ref="I239:T239">I240+I241+I242+I243</f>
        <v>15000</v>
      </c>
      <c r="J239" s="175">
        <f t="shared" si="35"/>
        <v>15000</v>
      </c>
      <c r="K239" s="175">
        <f t="shared" si="35"/>
        <v>0</v>
      </c>
      <c r="L239" s="175">
        <f t="shared" si="35"/>
        <v>0</v>
      </c>
      <c r="M239" s="175">
        <f t="shared" si="35"/>
        <v>0</v>
      </c>
      <c r="N239" s="175">
        <f t="shared" si="35"/>
        <v>0</v>
      </c>
      <c r="O239" s="175">
        <f t="shared" si="35"/>
        <v>0</v>
      </c>
      <c r="P239" s="175">
        <f t="shared" si="35"/>
        <v>0</v>
      </c>
      <c r="Q239" s="175">
        <f t="shared" si="35"/>
        <v>0</v>
      </c>
      <c r="R239" s="175">
        <f t="shared" si="35"/>
        <v>0</v>
      </c>
      <c r="S239" s="175">
        <f t="shared" si="35"/>
        <v>0</v>
      </c>
      <c r="T239" s="175">
        <f t="shared" si="35"/>
        <v>0</v>
      </c>
    </row>
    <row r="240" spans="1:20" ht="15">
      <c r="A240" s="200"/>
      <c r="B240" s="289"/>
      <c r="C240" s="351"/>
      <c r="D240" s="201"/>
      <c r="E240" s="290"/>
      <c r="F240" s="290"/>
      <c r="G240" s="290"/>
      <c r="H240" s="397" t="s">
        <v>113</v>
      </c>
      <c r="I240" s="189">
        <f t="shared" si="34"/>
        <v>0</v>
      </c>
      <c r="J240" s="179">
        <v>0</v>
      </c>
      <c r="K240" s="201"/>
      <c r="L240" s="201"/>
      <c r="M240" s="189">
        <f>N240+O240</f>
        <v>0</v>
      </c>
      <c r="N240" s="201"/>
      <c r="O240" s="201"/>
      <c r="P240" s="201"/>
      <c r="Q240" s="201"/>
      <c r="R240" s="201"/>
      <c r="S240" s="201"/>
      <c r="T240" s="201"/>
    </row>
    <row r="241" spans="1:20" ht="15">
      <c r="A241" s="200"/>
      <c r="B241" s="289"/>
      <c r="C241" s="351"/>
      <c r="D241" s="201"/>
      <c r="E241" s="290"/>
      <c r="F241" s="290"/>
      <c r="G241" s="290"/>
      <c r="H241" s="397" t="s">
        <v>114</v>
      </c>
      <c r="I241" s="189">
        <f t="shared" si="34"/>
        <v>15000</v>
      </c>
      <c r="J241" s="179">
        <v>15000</v>
      </c>
      <c r="K241" s="201"/>
      <c r="L241" s="201"/>
      <c r="M241" s="189">
        <f>N241+O241</f>
        <v>0</v>
      </c>
      <c r="N241" s="201"/>
      <c r="O241" s="201"/>
      <c r="P241" s="201"/>
      <c r="Q241" s="201"/>
      <c r="R241" s="201"/>
      <c r="S241" s="201"/>
      <c r="T241" s="201"/>
    </row>
    <row r="242" spans="1:20" ht="15">
      <c r="A242" s="200"/>
      <c r="B242" s="289"/>
      <c r="C242" s="351"/>
      <c r="D242" s="201"/>
      <c r="E242" s="290"/>
      <c r="F242" s="290"/>
      <c r="G242" s="290"/>
      <c r="H242" s="291"/>
      <c r="I242" s="189">
        <f t="shared" si="34"/>
        <v>0</v>
      </c>
      <c r="J242" s="201"/>
      <c r="K242" s="201"/>
      <c r="L242" s="201"/>
      <c r="M242" s="189"/>
      <c r="N242" s="247"/>
      <c r="O242" s="201"/>
      <c r="P242" s="201"/>
      <c r="Q242" s="201"/>
      <c r="R242" s="201"/>
      <c r="S242" s="201"/>
      <c r="T242" s="201"/>
    </row>
    <row r="243" spans="1:20" ht="15">
      <c r="A243" s="200"/>
      <c r="B243" s="200"/>
      <c r="C243" s="340"/>
      <c r="D243" s="189"/>
      <c r="E243" s="189"/>
      <c r="F243" s="176"/>
      <c r="G243" s="263"/>
      <c r="H243" s="269"/>
      <c r="I243" s="189">
        <f t="shared" si="34"/>
        <v>0</v>
      </c>
      <c r="J243" s="189"/>
      <c r="K243" s="189"/>
      <c r="L243" s="189"/>
      <c r="M243" s="189">
        <f>N243+O243</f>
        <v>0</v>
      </c>
      <c r="N243" s="189"/>
      <c r="O243" s="189"/>
      <c r="P243" s="189"/>
      <c r="Q243" s="189"/>
      <c r="R243" s="189"/>
      <c r="S243" s="189"/>
      <c r="T243" s="189"/>
    </row>
    <row r="244" spans="1:20" ht="15">
      <c r="A244" s="236"/>
      <c r="B244" s="236"/>
      <c r="C244" s="341">
        <v>850</v>
      </c>
      <c r="D244" s="484" t="s">
        <v>19</v>
      </c>
      <c r="E244" s="484"/>
      <c r="F244" s="484"/>
      <c r="G244" s="484"/>
      <c r="H244" s="484"/>
      <c r="I244" s="174">
        <f aca="true" t="shared" si="36" ref="I244:T244">I245+I265+I277</f>
        <v>205000</v>
      </c>
      <c r="J244" s="174">
        <f t="shared" si="36"/>
        <v>155000</v>
      </c>
      <c r="K244" s="174">
        <f t="shared" si="36"/>
        <v>50000</v>
      </c>
      <c r="L244" s="174">
        <f t="shared" si="36"/>
        <v>2162000</v>
      </c>
      <c r="M244" s="174">
        <f t="shared" si="36"/>
        <v>191000</v>
      </c>
      <c r="N244" s="174">
        <f t="shared" si="36"/>
        <v>111000</v>
      </c>
      <c r="O244" s="174">
        <f t="shared" si="36"/>
        <v>80000</v>
      </c>
      <c r="P244" s="174">
        <f t="shared" si="36"/>
        <v>75000</v>
      </c>
      <c r="Q244" s="174">
        <f t="shared" si="36"/>
        <v>175000</v>
      </c>
      <c r="R244" s="174">
        <f t="shared" si="36"/>
        <v>95000</v>
      </c>
      <c r="S244" s="174">
        <f t="shared" si="36"/>
        <v>80000</v>
      </c>
      <c r="T244" s="240">
        <f t="shared" si="36"/>
        <v>25000</v>
      </c>
    </row>
    <row r="245" spans="1:20" ht="15">
      <c r="A245" s="292"/>
      <c r="B245" s="292"/>
      <c r="C245" s="352">
        <v>85017</v>
      </c>
      <c r="D245" s="202"/>
      <c r="E245" s="490" t="s">
        <v>20</v>
      </c>
      <c r="F245" s="490"/>
      <c r="G245" s="490"/>
      <c r="H245" s="490"/>
      <c r="I245" s="202">
        <f>I246+I247+I248+I249+I250+I251+I252+I253+I254+I255+I256</f>
        <v>13000</v>
      </c>
      <c r="J245" s="202">
        <f>J246+J247+J248+J249+J250+J251+J252+J253+J254+J255+J256+J257+J258+J259+J260+J261+J262+J263+J264</f>
        <v>13000</v>
      </c>
      <c r="K245" s="202">
        <f>K246+K247+K248+K249+K250+K251+K252+K253+K254+K255+K256+K257+K258+K259+K260+K261+K262+K263+K264</f>
        <v>0</v>
      </c>
      <c r="L245" s="202">
        <f>SUM(L246:L263)</f>
        <v>0</v>
      </c>
      <c r="M245" s="202">
        <f>SUM(M246:M264)</f>
        <v>0</v>
      </c>
      <c r="N245" s="202">
        <f>N246+N247+N248+N249+N250+N251+N252+N253+N260+N261+N262+N263+N264</f>
        <v>0</v>
      </c>
      <c r="O245" s="202">
        <f>SUM(O246:O264)</f>
        <v>0</v>
      </c>
      <c r="P245" s="202">
        <f>SUM(P246:P246)</f>
        <v>0</v>
      </c>
      <c r="Q245" s="202">
        <f>Q246+Q247+Q248+Q249+Q250+Q251+Q252+Q253+Q260+Q261+Q262+Q263+Q264</f>
        <v>3000</v>
      </c>
      <c r="R245" s="202">
        <f>R246+R247+R248+R249+R250+R251+R252+R253+R260+R261+R262+R263+R264</f>
        <v>3000</v>
      </c>
      <c r="S245" s="202">
        <f>SUM(S246:S250)</f>
        <v>0</v>
      </c>
      <c r="T245" s="202">
        <f>SUM(T246:T246)</f>
        <v>0</v>
      </c>
    </row>
    <row r="246" spans="1:20" ht="15">
      <c r="A246" s="242"/>
      <c r="B246" s="242"/>
      <c r="C246" s="348"/>
      <c r="D246" s="179"/>
      <c r="E246" s="179"/>
      <c r="F246" s="179"/>
      <c r="G246" s="294"/>
      <c r="H246" s="141" t="s">
        <v>239</v>
      </c>
      <c r="I246" s="183">
        <f>J246+K246</f>
        <v>5000</v>
      </c>
      <c r="J246" s="203">
        <v>5000</v>
      </c>
      <c r="K246" s="184">
        <v>0</v>
      </c>
      <c r="L246" s="184"/>
      <c r="M246" s="183"/>
      <c r="N246" s="179"/>
      <c r="O246" s="203">
        <f>P246+Q246</f>
        <v>0</v>
      </c>
      <c r="P246" s="179"/>
      <c r="Q246" s="183"/>
      <c r="R246" s="203">
        <f aca="true" t="shared" si="37" ref="R246:R260">S246+T246</f>
        <v>0</v>
      </c>
      <c r="S246" s="179"/>
      <c r="T246" s="179"/>
    </row>
    <row r="247" spans="1:20" ht="25.5">
      <c r="A247" s="242"/>
      <c r="B247" s="242"/>
      <c r="C247" s="348"/>
      <c r="D247" s="179"/>
      <c r="E247" s="179"/>
      <c r="F247" s="179"/>
      <c r="G247" s="294"/>
      <c r="H247" s="141" t="s">
        <v>240</v>
      </c>
      <c r="I247" s="183">
        <f>J247+K247</f>
        <v>5000</v>
      </c>
      <c r="J247" s="203">
        <v>5000</v>
      </c>
      <c r="K247" s="184"/>
      <c r="L247" s="184"/>
      <c r="M247" s="183">
        <f>N247+O247</f>
        <v>0</v>
      </c>
      <c r="N247" s="295">
        <v>0</v>
      </c>
      <c r="O247" s="203"/>
      <c r="P247" s="179"/>
      <c r="Q247" s="183"/>
      <c r="R247" s="203">
        <f t="shared" si="37"/>
        <v>0</v>
      </c>
      <c r="S247" s="179"/>
      <c r="T247" s="179"/>
    </row>
    <row r="248" spans="1:20" ht="15">
      <c r="A248" s="242"/>
      <c r="B248" s="242"/>
      <c r="C248" s="348"/>
      <c r="D248" s="179"/>
      <c r="E248" s="179"/>
      <c r="F248" s="179"/>
      <c r="G248" s="294"/>
      <c r="H248" s="141" t="s">
        <v>115</v>
      </c>
      <c r="I248" s="183">
        <f>J248+K248</f>
        <v>1000</v>
      </c>
      <c r="J248" s="203">
        <v>1000</v>
      </c>
      <c r="K248" s="184"/>
      <c r="L248" s="184"/>
      <c r="M248" s="183">
        <f>N248+O248</f>
        <v>0</v>
      </c>
      <c r="N248" s="179"/>
      <c r="O248" s="203">
        <v>0</v>
      </c>
      <c r="P248" s="179"/>
      <c r="Q248" s="183">
        <f>R248+S248</f>
        <v>0</v>
      </c>
      <c r="R248" s="203">
        <f t="shared" si="37"/>
        <v>0</v>
      </c>
      <c r="S248" s="179"/>
      <c r="T248" s="179"/>
    </row>
    <row r="249" spans="1:20" ht="15">
      <c r="A249" s="242"/>
      <c r="B249" s="242"/>
      <c r="C249" s="348"/>
      <c r="D249" s="179"/>
      <c r="E249" s="179"/>
      <c r="F249" s="179"/>
      <c r="G249" s="294"/>
      <c r="H249" s="142" t="s">
        <v>116</v>
      </c>
      <c r="I249" s="183">
        <f aca="true" t="shared" si="38" ref="I249:I298">J249+K249</f>
        <v>0</v>
      </c>
      <c r="J249" s="203">
        <v>0</v>
      </c>
      <c r="K249" s="184"/>
      <c r="L249" s="184"/>
      <c r="M249" s="183">
        <f>N249+O249</f>
        <v>0</v>
      </c>
      <c r="N249" s="179">
        <v>0</v>
      </c>
      <c r="O249" s="203">
        <v>0</v>
      </c>
      <c r="P249" s="179"/>
      <c r="Q249" s="183">
        <f>R249+S249</f>
        <v>0</v>
      </c>
      <c r="R249" s="203">
        <f t="shared" si="37"/>
        <v>0</v>
      </c>
      <c r="S249" s="179"/>
      <c r="T249" s="179"/>
    </row>
    <row r="250" spans="1:20" ht="15">
      <c r="A250" s="242"/>
      <c r="B250" s="242"/>
      <c r="C250" s="348"/>
      <c r="D250" s="179"/>
      <c r="E250" s="179"/>
      <c r="F250" s="179"/>
      <c r="G250" s="294"/>
      <c r="H250" s="142" t="s">
        <v>117</v>
      </c>
      <c r="I250" s="183">
        <f t="shared" si="38"/>
        <v>0</v>
      </c>
      <c r="J250" s="203">
        <v>0</v>
      </c>
      <c r="K250" s="184"/>
      <c r="L250" s="184"/>
      <c r="M250" s="183">
        <f>N250+O250</f>
        <v>0</v>
      </c>
      <c r="N250" s="179">
        <v>0</v>
      </c>
      <c r="O250" s="203">
        <f>P250+Q250</f>
        <v>0</v>
      </c>
      <c r="P250" s="179"/>
      <c r="Q250" s="183">
        <f>R250+S250</f>
        <v>0</v>
      </c>
      <c r="R250" s="203">
        <f t="shared" si="37"/>
        <v>0</v>
      </c>
      <c r="S250" s="179"/>
      <c r="T250" s="179"/>
    </row>
    <row r="251" spans="1:20" ht="15">
      <c r="A251" s="242"/>
      <c r="B251" s="242"/>
      <c r="C251" s="348"/>
      <c r="D251" s="179"/>
      <c r="E251" s="179"/>
      <c r="F251" s="179"/>
      <c r="G251" s="294"/>
      <c r="H251" s="142" t="s">
        <v>118</v>
      </c>
      <c r="I251" s="183">
        <f t="shared" si="38"/>
        <v>0</v>
      </c>
      <c r="J251" s="203">
        <v>0</v>
      </c>
      <c r="K251" s="184"/>
      <c r="L251" s="184"/>
      <c r="M251" s="183">
        <f>N251+O251</f>
        <v>0</v>
      </c>
      <c r="N251" s="179">
        <v>0</v>
      </c>
      <c r="O251" s="203">
        <f>P251+Q251</f>
        <v>0</v>
      </c>
      <c r="P251" s="179"/>
      <c r="Q251" s="183">
        <f>R251+S251</f>
        <v>0</v>
      </c>
      <c r="R251" s="203">
        <f t="shared" si="37"/>
        <v>0</v>
      </c>
      <c r="S251" s="179"/>
      <c r="T251" s="179"/>
    </row>
    <row r="252" spans="1:20" ht="15">
      <c r="A252" s="242"/>
      <c r="B252" s="242"/>
      <c r="C252" s="348"/>
      <c r="D252" s="179"/>
      <c r="E252" s="179"/>
      <c r="F252" s="179"/>
      <c r="G252" s="294"/>
      <c r="H252" s="142" t="s">
        <v>119</v>
      </c>
      <c r="I252" s="183">
        <f t="shared" si="38"/>
        <v>0</v>
      </c>
      <c r="J252" s="203">
        <v>0</v>
      </c>
      <c r="K252" s="184">
        <v>0</v>
      </c>
      <c r="L252" s="184"/>
      <c r="M252" s="183">
        <f aca="true" t="shared" si="39" ref="M252:M264">N252+O252</f>
        <v>0</v>
      </c>
      <c r="N252" s="179"/>
      <c r="O252" s="203">
        <v>0</v>
      </c>
      <c r="P252" s="179"/>
      <c r="Q252" s="183">
        <f aca="true" t="shared" si="40" ref="Q252:Q264">R252+S252</f>
        <v>3000</v>
      </c>
      <c r="R252" s="203">
        <v>3000</v>
      </c>
      <c r="S252" s="179"/>
      <c r="T252" s="179"/>
    </row>
    <row r="253" spans="1:20" ht="15">
      <c r="A253" s="242"/>
      <c r="B253" s="242"/>
      <c r="C253" s="348"/>
      <c r="D253" s="179"/>
      <c r="E253" s="179"/>
      <c r="F253" s="296"/>
      <c r="G253" s="297"/>
      <c r="H253" s="142" t="s">
        <v>120</v>
      </c>
      <c r="I253" s="183">
        <f t="shared" si="38"/>
        <v>0</v>
      </c>
      <c r="J253" s="204">
        <v>0</v>
      </c>
      <c r="K253" s="184"/>
      <c r="L253" s="184"/>
      <c r="M253" s="183">
        <f t="shared" si="39"/>
        <v>0</v>
      </c>
      <c r="N253" s="179"/>
      <c r="O253" s="203"/>
      <c r="P253" s="179"/>
      <c r="Q253" s="183">
        <f t="shared" si="40"/>
        <v>0</v>
      </c>
      <c r="R253" s="203">
        <f t="shared" si="37"/>
        <v>0</v>
      </c>
      <c r="S253" s="179"/>
      <c r="T253" s="179"/>
    </row>
    <row r="254" spans="1:20" ht="15">
      <c r="A254" s="242"/>
      <c r="B254" s="242"/>
      <c r="C254" s="348"/>
      <c r="D254" s="179"/>
      <c r="E254" s="179"/>
      <c r="F254" s="296"/>
      <c r="G254" s="297"/>
      <c r="H254" s="142" t="s">
        <v>121</v>
      </c>
      <c r="I254" s="183">
        <f t="shared" si="38"/>
        <v>0</v>
      </c>
      <c r="J254" s="204">
        <v>0</v>
      </c>
      <c r="K254" s="184"/>
      <c r="L254" s="184">
        <v>0</v>
      </c>
      <c r="M254" s="183">
        <f t="shared" si="39"/>
        <v>0</v>
      </c>
      <c r="N254" s="179"/>
      <c r="O254" s="203">
        <v>0</v>
      </c>
      <c r="P254" s="179"/>
      <c r="Q254" s="183">
        <f t="shared" si="40"/>
        <v>0</v>
      </c>
      <c r="R254" s="203">
        <f t="shared" si="37"/>
        <v>0</v>
      </c>
      <c r="S254" s="179"/>
      <c r="T254" s="179"/>
    </row>
    <row r="255" spans="1:20" ht="15">
      <c r="A255" s="242"/>
      <c r="B255" s="242"/>
      <c r="C255" s="348"/>
      <c r="D255" s="179"/>
      <c r="E255" s="179"/>
      <c r="F255" s="296"/>
      <c r="G255" s="297"/>
      <c r="H255" s="141" t="s">
        <v>241</v>
      </c>
      <c r="I255" s="183">
        <f t="shared" si="38"/>
        <v>2000</v>
      </c>
      <c r="J255" s="204">
        <v>2000</v>
      </c>
      <c r="K255" s="184"/>
      <c r="L255" s="184">
        <v>0</v>
      </c>
      <c r="M255" s="183">
        <f t="shared" si="39"/>
        <v>0</v>
      </c>
      <c r="N255" s="179"/>
      <c r="O255" s="203">
        <f>P255+Q255</f>
        <v>0</v>
      </c>
      <c r="P255" s="179"/>
      <c r="Q255" s="183">
        <f t="shared" si="40"/>
        <v>0</v>
      </c>
      <c r="R255" s="203">
        <f t="shared" si="37"/>
        <v>0</v>
      </c>
      <c r="S255" s="179"/>
      <c r="T255" s="179"/>
    </row>
    <row r="256" spans="1:20" ht="15">
      <c r="A256" s="242"/>
      <c r="B256" s="242"/>
      <c r="C256" s="348"/>
      <c r="D256" s="179"/>
      <c r="E256" s="179"/>
      <c r="F256" s="296"/>
      <c r="G256" s="297"/>
      <c r="H256" s="163" t="s">
        <v>242</v>
      </c>
      <c r="I256" s="183">
        <f t="shared" si="38"/>
        <v>0</v>
      </c>
      <c r="J256" s="204">
        <v>0</v>
      </c>
      <c r="K256" s="184">
        <v>0</v>
      </c>
      <c r="L256" s="184"/>
      <c r="M256" s="183">
        <f t="shared" si="39"/>
        <v>0</v>
      </c>
      <c r="N256" s="179"/>
      <c r="O256" s="203">
        <f>P256+Q256</f>
        <v>0</v>
      </c>
      <c r="P256" s="179"/>
      <c r="Q256" s="183">
        <f t="shared" si="40"/>
        <v>0</v>
      </c>
      <c r="R256" s="203">
        <f t="shared" si="37"/>
        <v>0</v>
      </c>
      <c r="S256" s="179"/>
      <c r="T256" s="179"/>
    </row>
    <row r="257" spans="1:20" ht="15">
      <c r="A257" s="242"/>
      <c r="B257" s="242"/>
      <c r="C257" s="348"/>
      <c r="D257" s="179"/>
      <c r="E257" s="179"/>
      <c r="F257" s="296"/>
      <c r="G257" s="297"/>
      <c r="H257" s="142" t="s">
        <v>502</v>
      </c>
      <c r="I257" s="183">
        <f t="shared" si="38"/>
        <v>0</v>
      </c>
      <c r="J257" s="184"/>
      <c r="K257" s="184"/>
      <c r="L257" s="184">
        <v>0</v>
      </c>
      <c r="M257" s="183">
        <f t="shared" si="39"/>
        <v>0</v>
      </c>
      <c r="N257" s="179"/>
      <c r="O257" s="203"/>
      <c r="P257" s="179"/>
      <c r="Q257" s="183">
        <f t="shared" si="40"/>
        <v>0</v>
      </c>
      <c r="R257" s="203">
        <f t="shared" si="37"/>
        <v>0</v>
      </c>
      <c r="S257" s="179"/>
      <c r="T257" s="179"/>
    </row>
    <row r="258" spans="1:20" ht="15">
      <c r="A258" s="242"/>
      <c r="B258" s="242"/>
      <c r="C258" s="348"/>
      <c r="D258" s="179"/>
      <c r="E258" s="179"/>
      <c r="F258" s="296"/>
      <c r="G258" s="297"/>
      <c r="H258" s="122"/>
      <c r="I258" s="183">
        <f t="shared" si="38"/>
        <v>0</v>
      </c>
      <c r="J258" s="184"/>
      <c r="K258" s="184"/>
      <c r="L258" s="184">
        <v>0</v>
      </c>
      <c r="M258" s="183">
        <f t="shared" si="39"/>
        <v>0</v>
      </c>
      <c r="N258" s="179"/>
      <c r="O258" s="203"/>
      <c r="P258" s="179"/>
      <c r="Q258" s="183">
        <f t="shared" si="40"/>
        <v>0</v>
      </c>
      <c r="R258" s="203"/>
      <c r="S258" s="179"/>
      <c r="T258" s="179"/>
    </row>
    <row r="259" spans="1:20" ht="15">
      <c r="A259" s="242"/>
      <c r="B259" s="242"/>
      <c r="C259" s="348"/>
      <c r="D259" s="179"/>
      <c r="E259" s="179"/>
      <c r="F259" s="296"/>
      <c r="G259" s="297"/>
      <c r="H259" s="122"/>
      <c r="I259" s="183">
        <f t="shared" si="38"/>
        <v>0</v>
      </c>
      <c r="J259" s="184">
        <v>0</v>
      </c>
      <c r="K259" s="184"/>
      <c r="L259" s="184"/>
      <c r="M259" s="183">
        <f t="shared" si="39"/>
        <v>0</v>
      </c>
      <c r="N259" s="179"/>
      <c r="O259" s="203"/>
      <c r="P259" s="179"/>
      <c r="Q259" s="183">
        <f t="shared" si="40"/>
        <v>0</v>
      </c>
      <c r="R259" s="203"/>
      <c r="S259" s="179"/>
      <c r="T259" s="179"/>
    </row>
    <row r="260" spans="1:20" ht="15">
      <c r="A260" s="242"/>
      <c r="B260" s="242"/>
      <c r="C260" s="348"/>
      <c r="D260" s="179"/>
      <c r="E260" s="179"/>
      <c r="F260" s="296"/>
      <c r="G260" s="297"/>
      <c r="H260" s="122"/>
      <c r="I260" s="183">
        <f t="shared" si="38"/>
        <v>0</v>
      </c>
      <c r="J260" s="184">
        <v>0</v>
      </c>
      <c r="K260" s="184"/>
      <c r="L260" s="184"/>
      <c r="M260" s="183">
        <f t="shared" si="39"/>
        <v>0</v>
      </c>
      <c r="N260" s="179"/>
      <c r="O260" s="203"/>
      <c r="P260" s="179"/>
      <c r="Q260" s="183">
        <f t="shared" si="40"/>
        <v>0</v>
      </c>
      <c r="R260" s="203">
        <f t="shared" si="37"/>
        <v>0</v>
      </c>
      <c r="S260" s="179"/>
      <c r="T260" s="179"/>
    </row>
    <row r="261" spans="1:20" ht="15">
      <c r="A261" s="242"/>
      <c r="B261" s="242"/>
      <c r="C261" s="348"/>
      <c r="D261" s="179"/>
      <c r="E261" s="179"/>
      <c r="F261" s="296"/>
      <c r="G261" s="297"/>
      <c r="H261" s="126"/>
      <c r="I261" s="183">
        <f t="shared" si="38"/>
        <v>0</v>
      </c>
      <c r="J261" s="184">
        <v>0</v>
      </c>
      <c r="K261" s="185"/>
      <c r="L261" s="185"/>
      <c r="M261" s="183">
        <f t="shared" si="39"/>
        <v>0</v>
      </c>
      <c r="N261" s="179"/>
      <c r="O261" s="207"/>
      <c r="P261" s="179"/>
      <c r="Q261" s="183">
        <f t="shared" si="40"/>
        <v>0</v>
      </c>
      <c r="R261" s="207"/>
      <c r="S261" s="179"/>
      <c r="T261" s="179"/>
    </row>
    <row r="262" spans="1:20" ht="15">
      <c r="A262" s="242"/>
      <c r="B262" s="242"/>
      <c r="C262" s="348"/>
      <c r="D262" s="179"/>
      <c r="E262" s="179"/>
      <c r="F262" s="179"/>
      <c r="G262" s="294"/>
      <c r="H262" s="126"/>
      <c r="I262" s="183">
        <f t="shared" si="38"/>
        <v>0</v>
      </c>
      <c r="J262" s="184">
        <v>0</v>
      </c>
      <c r="K262" s="185"/>
      <c r="L262" s="185"/>
      <c r="M262" s="183">
        <f t="shared" si="39"/>
        <v>0</v>
      </c>
      <c r="N262" s="179"/>
      <c r="O262" s="207"/>
      <c r="P262" s="179"/>
      <c r="Q262" s="183">
        <f t="shared" si="40"/>
        <v>0</v>
      </c>
      <c r="R262" s="207"/>
      <c r="S262" s="179"/>
      <c r="T262" s="179"/>
    </row>
    <row r="263" spans="1:20" ht="15">
      <c r="A263" s="242"/>
      <c r="B263" s="242"/>
      <c r="C263" s="348"/>
      <c r="D263" s="179"/>
      <c r="E263" s="179"/>
      <c r="F263" s="179"/>
      <c r="G263" s="294"/>
      <c r="H263" s="139"/>
      <c r="I263" s="183">
        <f t="shared" si="38"/>
        <v>0</v>
      </c>
      <c r="J263" s="179"/>
      <c r="K263" s="179"/>
      <c r="L263" s="179"/>
      <c r="M263" s="183">
        <f t="shared" si="39"/>
        <v>0</v>
      </c>
      <c r="N263" s="179">
        <v>0</v>
      </c>
      <c r="O263" s="179"/>
      <c r="P263" s="179"/>
      <c r="Q263" s="183">
        <f t="shared" si="40"/>
        <v>0</v>
      </c>
      <c r="R263" s="179">
        <v>0</v>
      </c>
      <c r="S263" s="179"/>
      <c r="T263" s="179"/>
    </row>
    <row r="264" spans="1:20" ht="15">
      <c r="A264" s="242"/>
      <c r="B264" s="242"/>
      <c r="C264" s="348"/>
      <c r="D264" s="179"/>
      <c r="E264" s="179"/>
      <c r="F264" s="179"/>
      <c r="G264" s="294"/>
      <c r="H264" s="139"/>
      <c r="I264" s="183">
        <f t="shared" si="38"/>
        <v>0</v>
      </c>
      <c r="J264" s="179"/>
      <c r="K264" s="179">
        <v>0</v>
      </c>
      <c r="L264" s="179"/>
      <c r="M264" s="183">
        <f t="shared" si="39"/>
        <v>0</v>
      </c>
      <c r="N264" s="179"/>
      <c r="O264" s="179"/>
      <c r="P264" s="179"/>
      <c r="Q264" s="183">
        <f t="shared" si="40"/>
        <v>0</v>
      </c>
      <c r="R264" s="179"/>
      <c r="S264" s="179"/>
      <c r="T264" s="179"/>
    </row>
    <row r="265" spans="1:20" ht="15">
      <c r="A265" s="298"/>
      <c r="B265" s="298"/>
      <c r="C265" s="353">
        <v>85057</v>
      </c>
      <c r="D265" s="205"/>
      <c r="E265" s="487" t="s">
        <v>7</v>
      </c>
      <c r="F265" s="487"/>
      <c r="G265" s="487"/>
      <c r="H265" s="487"/>
      <c r="I265" s="205">
        <f>J265+K265</f>
        <v>5000</v>
      </c>
      <c r="J265" s="205">
        <f>SUM(J266:J276)</f>
        <v>5000</v>
      </c>
      <c r="K265" s="205">
        <f>K266+K267+K268+K268</f>
        <v>0</v>
      </c>
      <c r="L265" s="205">
        <f>L266+L267+L268+L269+L270+L271+L272+L273+L299+L300+L301+L302+L303+L274+L275</f>
        <v>1957000</v>
      </c>
      <c r="M265" s="205">
        <f>SUM(M266:M276)</f>
        <v>48000</v>
      </c>
      <c r="N265" s="205">
        <f>SUM(N266:N276)</f>
        <v>13000</v>
      </c>
      <c r="O265" s="205">
        <f>O266+O267+O268+O269+O270+O271+O272+O273+O274+O275+O276</f>
        <v>35000</v>
      </c>
      <c r="P265" s="205">
        <f>SUM(P276:P276)</f>
        <v>0</v>
      </c>
      <c r="Q265" s="205">
        <f>SUM(Q266:Q276)</f>
        <v>40000</v>
      </c>
      <c r="R265" s="205">
        <f>SUM(R266:R276)</f>
        <v>5000</v>
      </c>
      <c r="S265" s="205">
        <f>SUM(S266:S276)</f>
        <v>35000</v>
      </c>
      <c r="T265" s="205">
        <f>SUM(T276:T276)</f>
        <v>0</v>
      </c>
    </row>
    <row r="266" spans="1:20" ht="15">
      <c r="A266" s="242"/>
      <c r="B266" s="242"/>
      <c r="C266" s="348"/>
      <c r="D266" s="179"/>
      <c r="E266" s="299"/>
      <c r="F266" s="299"/>
      <c r="G266" s="299"/>
      <c r="H266" s="429" t="s">
        <v>243</v>
      </c>
      <c r="I266" s="183">
        <f t="shared" si="38"/>
        <v>0</v>
      </c>
      <c r="J266" s="430">
        <v>0</v>
      </c>
      <c r="K266" s="184"/>
      <c r="L266" s="184"/>
      <c r="M266" s="183">
        <f>N266+O266</f>
        <v>0</v>
      </c>
      <c r="N266" s="203"/>
      <c r="O266" s="179"/>
      <c r="P266" s="179"/>
      <c r="Q266" s="183">
        <f>R266+S266</f>
        <v>0</v>
      </c>
      <c r="R266" s="203">
        <f>S266+T266</f>
        <v>0</v>
      </c>
      <c r="S266" s="179"/>
      <c r="T266" s="179"/>
    </row>
    <row r="267" spans="1:20" ht="15">
      <c r="A267" s="242"/>
      <c r="B267" s="242"/>
      <c r="C267" s="348"/>
      <c r="D267" s="179"/>
      <c r="E267" s="299"/>
      <c r="F267" s="299"/>
      <c r="G267" s="299"/>
      <c r="H267" s="141" t="s">
        <v>242</v>
      </c>
      <c r="I267" s="183">
        <f t="shared" si="38"/>
        <v>0</v>
      </c>
      <c r="J267" s="203">
        <v>0</v>
      </c>
      <c r="K267" s="184"/>
      <c r="L267" s="184">
        <v>35000</v>
      </c>
      <c r="M267" s="183">
        <f aca="true" t="shared" si="41" ref="M267:M276">N267+O267</f>
        <v>35000</v>
      </c>
      <c r="N267" s="203"/>
      <c r="O267" s="179">
        <v>35000</v>
      </c>
      <c r="P267" s="179"/>
      <c r="Q267" s="183">
        <f aca="true" t="shared" si="42" ref="Q267:Q275">R267+S267</f>
        <v>0</v>
      </c>
      <c r="R267" s="203"/>
      <c r="S267" s="179"/>
      <c r="T267" s="179"/>
    </row>
    <row r="268" spans="1:20" ht="15">
      <c r="A268" s="242"/>
      <c r="B268" s="242"/>
      <c r="C268" s="348"/>
      <c r="D268" s="179"/>
      <c r="E268" s="299"/>
      <c r="F268" s="299"/>
      <c r="G268" s="299"/>
      <c r="H268" s="141" t="s">
        <v>244</v>
      </c>
      <c r="I268" s="183">
        <f t="shared" si="38"/>
        <v>0</v>
      </c>
      <c r="J268" s="203">
        <v>0</v>
      </c>
      <c r="K268" s="184"/>
      <c r="L268" s="184">
        <v>35000</v>
      </c>
      <c r="M268" s="183">
        <f t="shared" si="41"/>
        <v>0</v>
      </c>
      <c r="N268" s="203"/>
      <c r="O268" s="179"/>
      <c r="P268" s="179"/>
      <c r="Q268" s="183">
        <f t="shared" si="42"/>
        <v>35000</v>
      </c>
      <c r="R268" s="203"/>
      <c r="S268" s="179">
        <v>35000</v>
      </c>
      <c r="T268" s="179"/>
    </row>
    <row r="269" spans="1:20" ht="15">
      <c r="A269" s="242"/>
      <c r="B269" s="242"/>
      <c r="C269" s="348"/>
      <c r="D269" s="179"/>
      <c r="E269" s="299"/>
      <c r="F269" s="299"/>
      <c r="G269" s="299"/>
      <c r="H269" s="141" t="s">
        <v>122</v>
      </c>
      <c r="I269" s="183">
        <f t="shared" si="38"/>
        <v>5000</v>
      </c>
      <c r="J269" s="203">
        <v>5000</v>
      </c>
      <c r="K269" s="184"/>
      <c r="L269" s="184">
        <v>8000</v>
      </c>
      <c r="M269" s="183">
        <f t="shared" si="41"/>
        <v>5000</v>
      </c>
      <c r="N269" s="203">
        <v>5000</v>
      </c>
      <c r="O269" s="179"/>
      <c r="P269" s="179"/>
      <c r="Q269" s="183">
        <f t="shared" si="42"/>
        <v>5000</v>
      </c>
      <c r="R269" s="203">
        <v>5000</v>
      </c>
      <c r="S269" s="179"/>
      <c r="T269" s="179"/>
    </row>
    <row r="270" spans="1:20" ht="15">
      <c r="A270" s="242"/>
      <c r="B270" s="242"/>
      <c r="C270" s="348"/>
      <c r="D270" s="179"/>
      <c r="E270" s="299"/>
      <c r="F270" s="299"/>
      <c r="G270" s="299"/>
      <c r="H270" s="142" t="s">
        <v>123</v>
      </c>
      <c r="I270" s="183">
        <f t="shared" si="38"/>
        <v>0</v>
      </c>
      <c r="J270" s="203">
        <v>0</v>
      </c>
      <c r="K270" s="184"/>
      <c r="L270" s="184">
        <v>3000</v>
      </c>
      <c r="M270" s="183">
        <f t="shared" si="41"/>
        <v>3000</v>
      </c>
      <c r="N270" s="203">
        <v>3000</v>
      </c>
      <c r="O270" s="179"/>
      <c r="P270" s="179"/>
      <c r="Q270" s="183">
        <f t="shared" si="42"/>
        <v>0</v>
      </c>
      <c r="R270" s="203"/>
      <c r="S270" s="179"/>
      <c r="T270" s="179"/>
    </row>
    <row r="271" spans="1:20" ht="15">
      <c r="A271" s="242"/>
      <c r="B271" s="242"/>
      <c r="C271" s="348"/>
      <c r="D271" s="179"/>
      <c r="E271" s="299"/>
      <c r="F271" s="299"/>
      <c r="G271" s="299"/>
      <c r="H271" s="142" t="s">
        <v>124</v>
      </c>
      <c r="I271" s="183">
        <f t="shared" si="38"/>
        <v>0</v>
      </c>
      <c r="J271" s="203">
        <v>0</v>
      </c>
      <c r="K271" s="184"/>
      <c r="L271" s="184">
        <v>2500</v>
      </c>
      <c r="M271" s="183">
        <f t="shared" si="41"/>
        <v>0</v>
      </c>
      <c r="N271" s="203"/>
      <c r="O271" s="179"/>
      <c r="P271" s="179"/>
      <c r="Q271" s="183">
        <f t="shared" si="42"/>
        <v>0</v>
      </c>
      <c r="R271" s="203">
        <f>S271+T271</f>
        <v>0</v>
      </c>
      <c r="S271" s="179"/>
      <c r="T271" s="179"/>
    </row>
    <row r="272" spans="1:20" ht="15">
      <c r="A272" s="242"/>
      <c r="B272" s="242"/>
      <c r="C272" s="348"/>
      <c r="D272" s="179"/>
      <c r="E272" s="299"/>
      <c r="F272" s="299"/>
      <c r="G272" s="299"/>
      <c r="H272" s="142" t="s">
        <v>125</v>
      </c>
      <c r="I272" s="183">
        <f t="shared" si="38"/>
        <v>0</v>
      </c>
      <c r="J272" s="203">
        <v>0</v>
      </c>
      <c r="K272" s="184"/>
      <c r="L272" s="184">
        <v>5000</v>
      </c>
      <c r="M272" s="183">
        <f t="shared" si="41"/>
        <v>0</v>
      </c>
      <c r="N272" s="203"/>
      <c r="O272" s="179"/>
      <c r="P272" s="179"/>
      <c r="Q272" s="183">
        <f t="shared" si="42"/>
        <v>0</v>
      </c>
      <c r="R272" s="203">
        <f>S272+T272</f>
        <v>0</v>
      </c>
      <c r="S272" s="179"/>
      <c r="T272" s="179"/>
    </row>
    <row r="273" spans="1:20" ht="15">
      <c r="A273" s="242"/>
      <c r="B273" s="242"/>
      <c r="C273" s="348"/>
      <c r="D273" s="179"/>
      <c r="E273" s="299"/>
      <c r="F273" s="299"/>
      <c r="G273" s="299"/>
      <c r="H273" s="142" t="s">
        <v>126</v>
      </c>
      <c r="I273" s="183">
        <f t="shared" si="38"/>
        <v>0</v>
      </c>
      <c r="J273" s="203"/>
      <c r="K273" s="184"/>
      <c r="L273" s="184">
        <v>2500</v>
      </c>
      <c r="M273" s="183">
        <f t="shared" si="41"/>
        <v>2500</v>
      </c>
      <c r="N273" s="203">
        <v>2500</v>
      </c>
      <c r="O273" s="179"/>
      <c r="P273" s="179"/>
      <c r="Q273" s="183">
        <f t="shared" si="42"/>
        <v>0</v>
      </c>
      <c r="R273" s="203">
        <f>S273+T273</f>
        <v>0</v>
      </c>
      <c r="S273" s="179"/>
      <c r="T273" s="179"/>
    </row>
    <row r="274" spans="1:20" ht="15">
      <c r="A274" s="242"/>
      <c r="B274" s="242"/>
      <c r="C274" s="348"/>
      <c r="D274" s="179"/>
      <c r="E274" s="299"/>
      <c r="F274" s="299"/>
      <c r="G274" s="299"/>
      <c r="H274" s="142" t="s">
        <v>245</v>
      </c>
      <c r="I274" s="183">
        <f t="shared" si="38"/>
        <v>0</v>
      </c>
      <c r="J274" s="203">
        <v>0</v>
      </c>
      <c r="K274" s="184"/>
      <c r="L274" s="184">
        <v>10000</v>
      </c>
      <c r="M274" s="183">
        <f t="shared" si="41"/>
        <v>0</v>
      </c>
      <c r="N274" s="203"/>
      <c r="O274" s="179"/>
      <c r="P274" s="179"/>
      <c r="Q274" s="183">
        <f t="shared" si="42"/>
        <v>0</v>
      </c>
      <c r="R274" s="179"/>
      <c r="S274" s="179"/>
      <c r="T274" s="179"/>
    </row>
    <row r="275" spans="1:20" ht="15">
      <c r="A275" s="242"/>
      <c r="B275" s="242"/>
      <c r="C275" s="348"/>
      <c r="D275" s="179"/>
      <c r="E275" s="299"/>
      <c r="F275" s="299"/>
      <c r="G275" s="299"/>
      <c r="H275" s="142" t="s">
        <v>127</v>
      </c>
      <c r="I275" s="183">
        <f t="shared" si="38"/>
        <v>0</v>
      </c>
      <c r="J275" s="203"/>
      <c r="K275" s="184"/>
      <c r="L275" s="184">
        <v>8000</v>
      </c>
      <c r="M275" s="183">
        <f t="shared" si="41"/>
        <v>2500</v>
      </c>
      <c r="N275" s="203">
        <v>2500</v>
      </c>
      <c r="O275" s="179"/>
      <c r="P275" s="179"/>
      <c r="Q275" s="183">
        <f t="shared" si="42"/>
        <v>0</v>
      </c>
      <c r="R275" s="179"/>
      <c r="S275" s="179"/>
      <c r="T275" s="179"/>
    </row>
    <row r="276" spans="1:20" ht="15">
      <c r="A276" s="242"/>
      <c r="B276" s="242"/>
      <c r="C276" s="354"/>
      <c r="D276" s="179"/>
      <c r="E276" s="179"/>
      <c r="F276" s="179"/>
      <c r="G276" s="145"/>
      <c r="H276" s="142" t="s">
        <v>128</v>
      </c>
      <c r="I276" s="183">
        <f t="shared" si="38"/>
        <v>0</v>
      </c>
      <c r="J276" s="203">
        <v>0</v>
      </c>
      <c r="K276" s="185"/>
      <c r="L276" s="185"/>
      <c r="M276" s="183">
        <f t="shared" si="41"/>
        <v>0</v>
      </c>
      <c r="N276" s="179"/>
      <c r="O276" s="179"/>
      <c r="P276" s="179"/>
      <c r="Q276" s="183">
        <f>R276+S276</f>
        <v>0</v>
      </c>
      <c r="R276" s="179"/>
      <c r="S276" s="179"/>
      <c r="T276" s="179"/>
    </row>
    <row r="277" spans="1:20" ht="15">
      <c r="A277" s="298"/>
      <c r="B277" s="298"/>
      <c r="C277" s="353">
        <v>85097</v>
      </c>
      <c r="D277" s="205"/>
      <c r="E277" s="487" t="s">
        <v>8</v>
      </c>
      <c r="F277" s="487"/>
      <c r="G277" s="487"/>
      <c r="H277" s="487"/>
      <c r="I277" s="206">
        <f aca="true" t="shared" si="43" ref="I277:T277">SUM(I278:I296)</f>
        <v>187000</v>
      </c>
      <c r="J277" s="206">
        <f t="shared" si="43"/>
        <v>137000</v>
      </c>
      <c r="K277" s="206">
        <f t="shared" si="43"/>
        <v>50000</v>
      </c>
      <c r="L277" s="206">
        <f t="shared" si="43"/>
        <v>205000</v>
      </c>
      <c r="M277" s="206">
        <f t="shared" si="43"/>
        <v>143000</v>
      </c>
      <c r="N277" s="206">
        <f t="shared" si="43"/>
        <v>98000</v>
      </c>
      <c r="O277" s="206">
        <f t="shared" si="43"/>
        <v>45000</v>
      </c>
      <c r="P277" s="206">
        <f t="shared" si="43"/>
        <v>75000</v>
      </c>
      <c r="Q277" s="206">
        <f t="shared" si="43"/>
        <v>132000</v>
      </c>
      <c r="R277" s="206">
        <f t="shared" si="43"/>
        <v>87000</v>
      </c>
      <c r="S277" s="206">
        <f t="shared" si="43"/>
        <v>45000</v>
      </c>
      <c r="T277" s="206">
        <f t="shared" si="43"/>
        <v>25000</v>
      </c>
    </row>
    <row r="278" spans="1:20" ht="25.5">
      <c r="A278" s="242"/>
      <c r="B278" s="242"/>
      <c r="C278" s="348"/>
      <c r="D278" s="179"/>
      <c r="E278" s="299"/>
      <c r="F278" s="299"/>
      <c r="G278" s="299"/>
      <c r="H278" s="141" t="s">
        <v>246</v>
      </c>
      <c r="I278" s="183">
        <f t="shared" si="38"/>
        <v>130000</v>
      </c>
      <c r="J278" s="203">
        <v>80000</v>
      </c>
      <c r="K278" s="203">
        <v>50000</v>
      </c>
      <c r="L278" s="203">
        <v>0</v>
      </c>
      <c r="M278" s="183">
        <f aca="true" t="shared" si="44" ref="M278:M298">N278+O278</f>
        <v>0</v>
      </c>
      <c r="N278" s="203">
        <f>O278+P278</f>
        <v>0</v>
      </c>
      <c r="O278" s="203"/>
      <c r="P278" s="203"/>
      <c r="Q278" s="183">
        <f aca="true" t="shared" si="45" ref="Q278:R298">R278+S278</f>
        <v>0</v>
      </c>
      <c r="R278" s="203">
        <f t="shared" si="45"/>
        <v>0</v>
      </c>
      <c r="S278" s="203"/>
      <c r="T278" s="203"/>
    </row>
    <row r="279" spans="1:20" ht="15">
      <c r="A279" s="242"/>
      <c r="B279" s="242"/>
      <c r="C279" s="348"/>
      <c r="D279" s="179"/>
      <c r="E279" s="299"/>
      <c r="F279" s="299"/>
      <c r="G279" s="299"/>
      <c r="H279" s="141" t="s">
        <v>129</v>
      </c>
      <c r="I279" s="183">
        <f t="shared" si="38"/>
        <v>5000</v>
      </c>
      <c r="J279" s="203">
        <v>5000</v>
      </c>
      <c r="K279" s="203"/>
      <c r="L279" s="203"/>
      <c r="M279" s="183">
        <f t="shared" si="44"/>
        <v>5000</v>
      </c>
      <c r="N279" s="203">
        <v>5000</v>
      </c>
      <c r="O279" s="203"/>
      <c r="P279" s="203"/>
      <c r="Q279" s="183">
        <f t="shared" si="45"/>
        <v>5000</v>
      </c>
      <c r="R279" s="203">
        <v>5000</v>
      </c>
      <c r="S279" s="203"/>
      <c r="T279" s="203"/>
    </row>
    <row r="280" spans="1:20" ht="25.5">
      <c r="A280" s="242"/>
      <c r="B280" s="242"/>
      <c r="C280" s="348"/>
      <c r="D280" s="179"/>
      <c r="E280" s="299"/>
      <c r="F280" s="299"/>
      <c r="G280" s="299"/>
      <c r="H280" s="141" t="s">
        <v>247</v>
      </c>
      <c r="I280" s="183">
        <f t="shared" si="38"/>
        <v>10000</v>
      </c>
      <c r="J280" s="203">
        <v>10000</v>
      </c>
      <c r="K280" s="203"/>
      <c r="L280" s="203"/>
      <c r="M280" s="183">
        <f t="shared" si="44"/>
        <v>0</v>
      </c>
      <c r="N280" s="203"/>
      <c r="O280" s="203"/>
      <c r="P280" s="203"/>
      <c r="Q280" s="183">
        <f t="shared" si="45"/>
        <v>0</v>
      </c>
      <c r="R280" s="203">
        <f t="shared" si="45"/>
        <v>0</v>
      </c>
      <c r="S280" s="203"/>
      <c r="T280" s="203"/>
    </row>
    <row r="281" spans="1:20" ht="15">
      <c r="A281" s="242"/>
      <c r="B281" s="242"/>
      <c r="C281" s="348"/>
      <c r="D281" s="179"/>
      <c r="E281" s="299"/>
      <c r="F281" s="299"/>
      <c r="G281" s="299"/>
      <c r="H281" s="141" t="s">
        <v>248</v>
      </c>
      <c r="I281" s="183">
        <f t="shared" si="38"/>
        <v>15000</v>
      </c>
      <c r="J281" s="203">
        <v>15000</v>
      </c>
      <c r="K281" s="203"/>
      <c r="L281" s="203"/>
      <c r="M281" s="183">
        <f t="shared" si="44"/>
        <v>0</v>
      </c>
      <c r="N281" s="203">
        <f>O281+P281</f>
        <v>0</v>
      </c>
      <c r="O281" s="203"/>
      <c r="P281" s="203"/>
      <c r="Q281" s="183">
        <f t="shared" si="45"/>
        <v>0</v>
      </c>
      <c r="R281" s="203">
        <f t="shared" si="45"/>
        <v>0</v>
      </c>
      <c r="S281" s="203"/>
      <c r="T281" s="203"/>
    </row>
    <row r="282" spans="1:20" ht="15">
      <c r="A282" s="242"/>
      <c r="B282" s="242"/>
      <c r="C282" s="348"/>
      <c r="D282" s="179"/>
      <c r="E282" s="299"/>
      <c r="F282" s="299"/>
      <c r="G282" s="299"/>
      <c r="H282" s="142" t="s">
        <v>131</v>
      </c>
      <c r="I282" s="183">
        <f t="shared" si="38"/>
        <v>0</v>
      </c>
      <c r="J282" s="203">
        <v>0</v>
      </c>
      <c r="K282" s="203"/>
      <c r="L282" s="203">
        <v>10000</v>
      </c>
      <c r="M282" s="183">
        <f t="shared" si="44"/>
        <v>0</v>
      </c>
      <c r="N282" s="203">
        <v>0</v>
      </c>
      <c r="O282" s="203"/>
      <c r="P282" s="203">
        <v>10000</v>
      </c>
      <c r="Q282" s="183">
        <f t="shared" si="45"/>
        <v>0</v>
      </c>
      <c r="R282" s="203">
        <v>0</v>
      </c>
      <c r="S282" s="203"/>
      <c r="T282" s="203">
        <v>10000</v>
      </c>
    </row>
    <row r="283" spans="1:20" ht="15">
      <c r="A283" s="242"/>
      <c r="B283" s="242"/>
      <c r="C283" s="348"/>
      <c r="D283" s="179"/>
      <c r="E283" s="299"/>
      <c r="F283" s="299"/>
      <c r="G283" s="299"/>
      <c r="H283" s="142" t="s">
        <v>132</v>
      </c>
      <c r="I283" s="183">
        <f t="shared" si="38"/>
        <v>0</v>
      </c>
      <c r="J283" s="203">
        <v>0</v>
      </c>
      <c r="K283" s="203"/>
      <c r="L283" s="203">
        <v>10000</v>
      </c>
      <c r="M283" s="183">
        <f t="shared" si="44"/>
        <v>0</v>
      </c>
      <c r="N283" s="203">
        <v>0</v>
      </c>
      <c r="O283" s="203"/>
      <c r="P283" s="203">
        <v>10000</v>
      </c>
      <c r="Q283" s="183">
        <f t="shared" si="45"/>
        <v>0</v>
      </c>
      <c r="R283" s="203">
        <v>0</v>
      </c>
      <c r="S283" s="203"/>
      <c r="T283" s="203">
        <v>10000</v>
      </c>
    </row>
    <row r="284" spans="1:20" ht="15">
      <c r="A284" s="242"/>
      <c r="B284" s="242"/>
      <c r="C284" s="348"/>
      <c r="D284" s="179"/>
      <c r="E284" s="299"/>
      <c r="F284" s="299"/>
      <c r="G284" s="299"/>
      <c r="H284" s="142" t="s">
        <v>133</v>
      </c>
      <c r="I284" s="183">
        <f t="shared" si="38"/>
        <v>0</v>
      </c>
      <c r="J284" s="203">
        <v>0</v>
      </c>
      <c r="K284" s="203"/>
      <c r="L284" s="203">
        <v>5000</v>
      </c>
      <c r="M284" s="183">
        <f t="shared" si="44"/>
        <v>0</v>
      </c>
      <c r="N284" s="203">
        <v>0</v>
      </c>
      <c r="O284" s="203"/>
      <c r="P284" s="203">
        <v>5000</v>
      </c>
      <c r="Q284" s="183">
        <f t="shared" si="45"/>
        <v>0</v>
      </c>
      <c r="R284" s="203">
        <v>0</v>
      </c>
      <c r="S284" s="203"/>
      <c r="T284" s="203">
        <v>5000</v>
      </c>
    </row>
    <row r="285" spans="1:20" ht="15">
      <c r="A285" s="242"/>
      <c r="B285" s="242"/>
      <c r="C285" s="348"/>
      <c r="D285" s="179"/>
      <c r="E285" s="299"/>
      <c r="F285" s="299"/>
      <c r="G285" s="299"/>
      <c r="H285" s="300" t="s">
        <v>249</v>
      </c>
      <c r="I285" s="183">
        <f t="shared" si="38"/>
        <v>20000</v>
      </c>
      <c r="J285" s="207">
        <v>20000</v>
      </c>
      <c r="K285" s="203"/>
      <c r="L285" s="203"/>
      <c r="M285" s="183">
        <f t="shared" si="44"/>
        <v>0</v>
      </c>
      <c r="N285" s="203"/>
      <c r="O285" s="203"/>
      <c r="P285" s="203"/>
      <c r="Q285" s="183">
        <f t="shared" si="45"/>
        <v>0</v>
      </c>
      <c r="R285" s="203"/>
      <c r="S285" s="203"/>
      <c r="T285" s="203"/>
    </row>
    <row r="286" spans="1:20" ht="15">
      <c r="A286" s="242"/>
      <c r="B286" s="242"/>
      <c r="C286" s="348"/>
      <c r="D286" s="179"/>
      <c r="E286" s="299"/>
      <c r="F286" s="299"/>
      <c r="G286" s="299"/>
      <c r="H286" s="141" t="s">
        <v>134</v>
      </c>
      <c r="I286" s="183">
        <f t="shared" si="38"/>
        <v>7000</v>
      </c>
      <c r="J286" s="203">
        <v>7000</v>
      </c>
      <c r="K286" s="203"/>
      <c r="L286" s="203"/>
      <c r="M286" s="183">
        <f t="shared" si="44"/>
        <v>7000</v>
      </c>
      <c r="N286" s="203">
        <v>7000</v>
      </c>
      <c r="O286" s="203"/>
      <c r="P286" s="203"/>
      <c r="Q286" s="183">
        <f t="shared" si="45"/>
        <v>7000</v>
      </c>
      <c r="R286" s="203">
        <v>7000</v>
      </c>
      <c r="S286" s="203"/>
      <c r="T286" s="203"/>
    </row>
    <row r="287" spans="1:20" ht="15">
      <c r="A287" s="242"/>
      <c r="B287" s="242"/>
      <c r="C287" s="348"/>
      <c r="D287" s="179"/>
      <c r="E287" s="299"/>
      <c r="F287" s="299"/>
      <c r="G287" s="299"/>
      <c r="H287" s="141" t="s">
        <v>135</v>
      </c>
      <c r="I287" s="183">
        <f t="shared" si="38"/>
        <v>0</v>
      </c>
      <c r="J287" s="203"/>
      <c r="K287" s="203"/>
      <c r="L287" s="203">
        <v>10000</v>
      </c>
      <c r="M287" s="183">
        <f t="shared" si="44"/>
        <v>25000</v>
      </c>
      <c r="N287" s="203">
        <v>25000</v>
      </c>
      <c r="O287" s="203"/>
      <c r="P287" s="203"/>
      <c r="Q287" s="183">
        <f t="shared" si="45"/>
        <v>0</v>
      </c>
      <c r="R287" s="203">
        <f t="shared" si="45"/>
        <v>0</v>
      </c>
      <c r="S287" s="203"/>
      <c r="T287" s="203"/>
    </row>
    <row r="288" spans="1:20" ht="15">
      <c r="A288" s="242"/>
      <c r="B288" s="242"/>
      <c r="C288" s="348"/>
      <c r="D288" s="179"/>
      <c r="E288" s="299"/>
      <c r="F288" s="299"/>
      <c r="G288" s="299"/>
      <c r="H288" s="141" t="s">
        <v>136</v>
      </c>
      <c r="I288" s="183">
        <f t="shared" si="38"/>
        <v>0</v>
      </c>
      <c r="J288" s="203"/>
      <c r="K288" s="203"/>
      <c r="L288" s="203">
        <v>25000</v>
      </c>
      <c r="M288" s="183">
        <f t="shared" si="44"/>
        <v>0</v>
      </c>
      <c r="N288" s="203"/>
      <c r="O288" s="203"/>
      <c r="P288" s="203"/>
      <c r="Q288" s="183">
        <f t="shared" si="45"/>
        <v>25000</v>
      </c>
      <c r="R288" s="203">
        <v>25000</v>
      </c>
      <c r="S288" s="203"/>
      <c r="T288" s="203"/>
    </row>
    <row r="289" spans="1:20" ht="25.5">
      <c r="A289" s="242"/>
      <c r="B289" s="242"/>
      <c r="C289" s="348"/>
      <c r="D289" s="179"/>
      <c r="E289" s="299"/>
      <c r="F289" s="299"/>
      <c r="G289" s="299"/>
      <c r="H289" s="142" t="s">
        <v>137</v>
      </c>
      <c r="I289" s="183">
        <f t="shared" si="38"/>
        <v>0</v>
      </c>
      <c r="J289" s="203">
        <v>0</v>
      </c>
      <c r="K289" s="203"/>
      <c r="L289" s="203"/>
      <c r="M289" s="183">
        <f t="shared" si="44"/>
        <v>6000</v>
      </c>
      <c r="N289" s="203">
        <v>6000</v>
      </c>
      <c r="O289" s="203"/>
      <c r="P289" s="203"/>
      <c r="Q289" s="183">
        <f t="shared" si="45"/>
        <v>0</v>
      </c>
      <c r="R289" s="203"/>
      <c r="S289" s="203"/>
      <c r="T289" s="203"/>
    </row>
    <row r="290" spans="1:20" ht="15">
      <c r="A290" s="242"/>
      <c r="B290" s="242"/>
      <c r="C290" s="348"/>
      <c r="D290" s="179"/>
      <c r="E290" s="299"/>
      <c r="F290" s="299"/>
      <c r="G290" s="299"/>
      <c r="H290" s="141" t="s">
        <v>138</v>
      </c>
      <c r="I290" s="183">
        <f t="shared" si="38"/>
        <v>0</v>
      </c>
      <c r="J290" s="203"/>
      <c r="K290" s="203"/>
      <c r="L290" s="203">
        <v>25000</v>
      </c>
      <c r="M290" s="183">
        <f t="shared" si="44"/>
        <v>50000</v>
      </c>
      <c r="N290" s="203">
        <v>30000</v>
      </c>
      <c r="O290" s="203">
        <v>20000</v>
      </c>
      <c r="P290" s="203"/>
      <c r="Q290" s="183">
        <f t="shared" si="45"/>
        <v>0</v>
      </c>
      <c r="R290" s="203">
        <f t="shared" si="45"/>
        <v>0</v>
      </c>
      <c r="S290" s="203"/>
      <c r="T290" s="203"/>
    </row>
    <row r="291" spans="1:20" ht="15">
      <c r="A291" s="242"/>
      <c r="B291" s="242"/>
      <c r="C291" s="348"/>
      <c r="D291" s="179"/>
      <c r="E291" s="299"/>
      <c r="F291" s="299"/>
      <c r="G291" s="299"/>
      <c r="H291" s="141" t="s">
        <v>139</v>
      </c>
      <c r="I291" s="183">
        <f t="shared" si="38"/>
        <v>0</v>
      </c>
      <c r="J291" s="203"/>
      <c r="K291" s="203"/>
      <c r="L291" s="203">
        <f>M291+N291</f>
        <v>75000</v>
      </c>
      <c r="M291" s="183">
        <f t="shared" si="44"/>
        <v>50000</v>
      </c>
      <c r="N291" s="203">
        <f>O291+P291</f>
        <v>25000</v>
      </c>
      <c r="O291" s="203">
        <v>25000</v>
      </c>
      <c r="P291" s="203"/>
      <c r="Q291" s="183">
        <f t="shared" si="45"/>
        <v>0</v>
      </c>
      <c r="R291" s="203">
        <f t="shared" si="45"/>
        <v>0</v>
      </c>
      <c r="S291" s="203"/>
      <c r="T291" s="203"/>
    </row>
    <row r="292" spans="1:20" ht="15">
      <c r="A292" s="242"/>
      <c r="B292" s="242"/>
      <c r="C292" s="348"/>
      <c r="D292" s="179"/>
      <c r="E292" s="299"/>
      <c r="F292" s="299"/>
      <c r="G292" s="299"/>
      <c r="H292" s="141" t="s">
        <v>140</v>
      </c>
      <c r="I292" s="183">
        <f t="shared" si="38"/>
        <v>0</v>
      </c>
      <c r="J292" s="203"/>
      <c r="K292" s="203"/>
      <c r="L292" s="203">
        <f>M292+N292</f>
        <v>0</v>
      </c>
      <c r="M292" s="183">
        <f t="shared" si="44"/>
        <v>0</v>
      </c>
      <c r="N292" s="203">
        <f>O292+P292</f>
        <v>0</v>
      </c>
      <c r="O292" s="203"/>
      <c r="P292" s="203"/>
      <c r="Q292" s="183">
        <f t="shared" si="45"/>
        <v>45000</v>
      </c>
      <c r="R292" s="203">
        <v>25000</v>
      </c>
      <c r="S292" s="203">
        <v>20000</v>
      </c>
      <c r="T292" s="203"/>
    </row>
    <row r="293" spans="1:20" ht="15">
      <c r="A293" s="242"/>
      <c r="B293" s="242"/>
      <c r="C293" s="348"/>
      <c r="D293" s="179"/>
      <c r="E293" s="299"/>
      <c r="F293" s="299"/>
      <c r="G293" s="299"/>
      <c r="H293" s="141" t="s">
        <v>141</v>
      </c>
      <c r="I293" s="183">
        <f t="shared" si="38"/>
        <v>0</v>
      </c>
      <c r="J293" s="203"/>
      <c r="K293" s="203"/>
      <c r="L293" s="203"/>
      <c r="M293" s="183">
        <f t="shared" si="44"/>
        <v>0</v>
      </c>
      <c r="N293" s="203">
        <f>O293+P293</f>
        <v>0</v>
      </c>
      <c r="O293" s="203"/>
      <c r="P293" s="203"/>
      <c r="Q293" s="183">
        <f t="shared" si="45"/>
        <v>50000</v>
      </c>
      <c r="R293" s="203">
        <v>25000</v>
      </c>
      <c r="S293" s="203">
        <v>25000</v>
      </c>
      <c r="T293" s="203"/>
    </row>
    <row r="294" spans="1:20" ht="15">
      <c r="A294" s="242"/>
      <c r="B294" s="242"/>
      <c r="C294" s="348"/>
      <c r="D294" s="179"/>
      <c r="E294" s="299"/>
      <c r="F294" s="299"/>
      <c r="G294" s="299"/>
      <c r="H294" s="141" t="s">
        <v>142</v>
      </c>
      <c r="I294" s="183">
        <f t="shared" si="38"/>
        <v>0</v>
      </c>
      <c r="J294" s="203"/>
      <c r="K294" s="203"/>
      <c r="L294" s="203">
        <v>25000</v>
      </c>
      <c r="M294" s="183">
        <f t="shared" si="44"/>
        <v>0</v>
      </c>
      <c r="N294" s="203"/>
      <c r="O294" s="203"/>
      <c r="P294" s="203"/>
      <c r="Q294" s="183">
        <f t="shared" si="45"/>
        <v>0</v>
      </c>
      <c r="R294" s="203">
        <f t="shared" si="45"/>
        <v>0</v>
      </c>
      <c r="S294" s="203"/>
      <c r="T294" s="203"/>
    </row>
    <row r="295" spans="1:20" ht="15">
      <c r="A295" s="242"/>
      <c r="B295" s="242"/>
      <c r="C295" s="348"/>
      <c r="D295" s="179"/>
      <c r="E295" s="299"/>
      <c r="F295" s="299"/>
      <c r="G295" s="299"/>
      <c r="H295" s="141" t="s">
        <v>143</v>
      </c>
      <c r="I295" s="183">
        <f t="shared" si="38"/>
        <v>0</v>
      </c>
      <c r="J295" s="203"/>
      <c r="K295" s="203"/>
      <c r="L295" s="203"/>
      <c r="M295" s="183">
        <f t="shared" si="44"/>
        <v>0</v>
      </c>
      <c r="N295" s="203"/>
      <c r="O295" s="203"/>
      <c r="P295" s="203">
        <v>50000</v>
      </c>
      <c r="Q295" s="183">
        <f t="shared" si="45"/>
        <v>0</v>
      </c>
      <c r="R295" s="203"/>
      <c r="S295" s="203"/>
      <c r="T295" s="203"/>
    </row>
    <row r="296" spans="1:20" ht="15">
      <c r="A296" s="242"/>
      <c r="B296" s="242"/>
      <c r="C296" s="348"/>
      <c r="D296" s="179"/>
      <c r="E296" s="299"/>
      <c r="F296" s="299"/>
      <c r="G296" s="299"/>
      <c r="H296" s="126" t="s">
        <v>144</v>
      </c>
      <c r="I296" s="183">
        <f t="shared" si="38"/>
        <v>0</v>
      </c>
      <c r="J296" s="185"/>
      <c r="K296" s="185"/>
      <c r="L296" s="185">
        <v>20000</v>
      </c>
      <c r="M296" s="183">
        <f t="shared" si="44"/>
        <v>0</v>
      </c>
      <c r="N296" s="207"/>
      <c r="O296" s="207"/>
      <c r="P296" s="207"/>
      <c r="Q296" s="183">
        <f t="shared" si="45"/>
        <v>0</v>
      </c>
      <c r="R296" s="207"/>
      <c r="S296" s="207"/>
      <c r="T296" s="207"/>
    </row>
    <row r="297" spans="1:20" ht="15">
      <c r="A297" s="242"/>
      <c r="B297" s="242"/>
      <c r="C297" s="345"/>
      <c r="D297" s="179"/>
      <c r="E297" s="179"/>
      <c r="F297" s="179"/>
      <c r="G297" s="145"/>
      <c r="H297" s="139"/>
      <c r="I297" s="183">
        <f t="shared" si="38"/>
        <v>0</v>
      </c>
      <c r="J297" s="185"/>
      <c r="K297" s="185"/>
      <c r="L297" s="185"/>
      <c r="M297" s="183">
        <f t="shared" si="44"/>
        <v>0</v>
      </c>
      <c r="N297" s="207"/>
      <c r="O297" s="207"/>
      <c r="P297" s="207"/>
      <c r="Q297" s="183">
        <f t="shared" si="45"/>
        <v>0</v>
      </c>
      <c r="R297" s="207"/>
      <c r="S297" s="207"/>
      <c r="T297" s="207"/>
    </row>
    <row r="298" spans="1:20" ht="15">
      <c r="A298" s="242"/>
      <c r="B298" s="242"/>
      <c r="C298" s="345"/>
      <c r="D298" s="179"/>
      <c r="E298" s="179"/>
      <c r="F298" s="179"/>
      <c r="G298" s="145"/>
      <c r="H298" s="139"/>
      <c r="I298" s="183">
        <f t="shared" si="38"/>
        <v>0</v>
      </c>
      <c r="J298" s="179"/>
      <c r="K298" s="179"/>
      <c r="L298" s="179"/>
      <c r="M298" s="183">
        <f t="shared" si="44"/>
        <v>0</v>
      </c>
      <c r="N298" s="179"/>
      <c r="O298" s="179"/>
      <c r="P298" s="179"/>
      <c r="Q298" s="183">
        <f t="shared" si="45"/>
        <v>0</v>
      </c>
      <c r="R298" s="179"/>
      <c r="S298" s="179"/>
      <c r="T298" s="179"/>
    </row>
    <row r="299" spans="1:20" ht="15">
      <c r="A299" s="301"/>
      <c r="B299" s="301"/>
      <c r="C299" s="355">
        <v>920</v>
      </c>
      <c r="D299" s="488" t="s">
        <v>6</v>
      </c>
      <c r="E299" s="488"/>
      <c r="F299" s="488"/>
      <c r="G299" s="488"/>
      <c r="H299" s="488"/>
      <c r="I299" s="208">
        <f>J299+K299</f>
        <v>295500</v>
      </c>
      <c r="J299" s="208">
        <f>J302+J320+J379</f>
        <v>215500</v>
      </c>
      <c r="K299" s="208">
        <f>K302+K320+K379</f>
        <v>80000</v>
      </c>
      <c r="L299" s="208">
        <f>L302+L320+L379</f>
        <v>1544000</v>
      </c>
      <c r="M299" s="208">
        <f>N299+O299</f>
        <v>229000</v>
      </c>
      <c r="N299" s="208">
        <f>N302+N320+N379</f>
        <v>149000</v>
      </c>
      <c r="O299" s="208">
        <f>O302+O320+O379</f>
        <v>80000</v>
      </c>
      <c r="P299" s="208">
        <f>P320+Q379</f>
        <v>150000</v>
      </c>
      <c r="Q299" s="208">
        <f>Q320+R379</f>
        <v>55000</v>
      </c>
      <c r="R299" s="208">
        <f>R302+R320+R379</f>
        <v>27000</v>
      </c>
      <c r="S299" s="208">
        <f>S302+S320+S379</f>
        <v>80000</v>
      </c>
      <c r="T299" s="302">
        <f>T320+T379</f>
        <v>0</v>
      </c>
    </row>
    <row r="300" spans="1:20" ht="71.25">
      <c r="A300" s="236"/>
      <c r="B300" s="236"/>
      <c r="C300" s="341">
        <v>920850</v>
      </c>
      <c r="D300" s="119" t="s">
        <v>145</v>
      </c>
      <c r="E300" s="119" t="s">
        <v>4</v>
      </c>
      <c r="F300" s="119"/>
      <c r="G300" s="119"/>
      <c r="H300" s="119" t="s">
        <v>146</v>
      </c>
      <c r="I300" s="174"/>
      <c r="J300" s="174"/>
      <c r="K300" s="174"/>
      <c r="L300" s="174"/>
      <c r="M300" s="174">
        <f>N300+O300</f>
        <v>0</v>
      </c>
      <c r="N300" s="174">
        <v>0</v>
      </c>
      <c r="O300" s="174">
        <f>O301</f>
        <v>0</v>
      </c>
      <c r="P300" s="174"/>
      <c r="Q300" s="174">
        <f>R300+S300</f>
        <v>0</v>
      </c>
      <c r="R300" s="174">
        <v>0</v>
      </c>
      <c r="S300" s="174">
        <f>S301</f>
        <v>0</v>
      </c>
      <c r="T300" s="174"/>
    </row>
    <row r="301" spans="1:20" ht="15">
      <c r="A301" s="236"/>
      <c r="B301" s="236"/>
      <c r="C301" s="341"/>
      <c r="D301" s="119"/>
      <c r="E301" s="119"/>
      <c r="F301" s="303"/>
      <c r="G301" s="119"/>
      <c r="H301" s="119"/>
      <c r="I301" s="174"/>
      <c r="J301" s="174">
        <v>0</v>
      </c>
      <c r="K301" s="174"/>
      <c r="L301" s="174"/>
      <c r="M301" s="174"/>
      <c r="N301" s="174">
        <v>0</v>
      </c>
      <c r="O301" s="174"/>
      <c r="P301" s="174"/>
      <c r="Q301" s="174"/>
      <c r="R301" s="174">
        <v>0</v>
      </c>
      <c r="S301" s="174"/>
      <c r="T301" s="174"/>
    </row>
    <row r="302" spans="1:20" ht="15">
      <c r="A302" s="304"/>
      <c r="B302" s="305"/>
      <c r="C302" s="356">
        <v>92530</v>
      </c>
      <c r="D302" s="293"/>
      <c r="E302" s="202"/>
      <c r="F302" s="143"/>
      <c r="G302" s="143"/>
      <c r="H302" s="306" t="s">
        <v>147</v>
      </c>
      <c r="I302" s="202">
        <f aca="true" t="shared" si="46" ref="I302:N302">SUM(I303:I319)</f>
        <v>30500</v>
      </c>
      <c r="J302" s="202">
        <f t="shared" si="46"/>
        <v>13500</v>
      </c>
      <c r="K302" s="202">
        <f t="shared" si="46"/>
        <v>17000</v>
      </c>
      <c r="L302" s="202">
        <f t="shared" si="46"/>
        <v>304000</v>
      </c>
      <c r="M302" s="202">
        <f t="shared" si="46"/>
        <v>12000</v>
      </c>
      <c r="N302" s="202">
        <f t="shared" si="46"/>
        <v>0</v>
      </c>
      <c r="O302" s="202">
        <f>O303+O304+O305+O306+O307+O308+O319+O309</f>
        <v>12000</v>
      </c>
      <c r="P302" s="307"/>
      <c r="Q302" s="202">
        <f>SUM(Q303:Q319)</f>
        <v>12000</v>
      </c>
      <c r="R302" s="202">
        <f>SUM(R303:R319)</f>
        <v>0</v>
      </c>
      <c r="S302" s="202">
        <f>S303+S304+S306+S307+S308+S319</f>
        <v>12000</v>
      </c>
      <c r="T302" s="307"/>
    </row>
    <row r="303" spans="1:20" ht="29.25">
      <c r="A303" s="236"/>
      <c r="B303" s="242"/>
      <c r="C303" s="347"/>
      <c r="D303" s="127"/>
      <c r="E303" s="189"/>
      <c r="F303" s="189"/>
      <c r="G303" s="263"/>
      <c r="H303" s="398" t="s">
        <v>250</v>
      </c>
      <c r="I303" s="183">
        <f aca="true" t="shared" si="47" ref="I303:I309">J303+K303</f>
        <v>0</v>
      </c>
      <c r="J303" s="209"/>
      <c r="K303" s="209"/>
      <c r="L303" s="308">
        <v>0</v>
      </c>
      <c r="M303" s="183">
        <f aca="true" t="shared" si="48" ref="M303:M377">N303+O303</f>
        <v>2000</v>
      </c>
      <c r="N303" s="213"/>
      <c r="O303" s="309">
        <v>2000</v>
      </c>
      <c r="P303" s="179"/>
      <c r="Q303" s="183">
        <f aca="true" t="shared" si="49" ref="Q303:Q378">R303+S303</f>
        <v>0</v>
      </c>
      <c r="R303" s="213"/>
      <c r="S303" s="213"/>
      <c r="T303" s="179"/>
    </row>
    <row r="304" spans="1:20" ht="15">
      <c r="A304" s="236"/>
      <c r="B304" s="242"/>
      <c r="C304" s="347"/>
      <c r="D304" s="127"/>
      <c r="E304" s="189"/>
      <c r="F304" s="189"/>
      <c r="G304" s="263"/>
      <c r="H304" s="398" t="s">
        <v>251</v>
      </c>
      <c r="I304" s="183">
        <f t="shared" si="47"/>
        <v>0</v>
      </c>
      <c r="J304" s="209">
        <v>0</v>
      </c>
      <c r="K304" s="210"/>
      <c r="L304" s="308">
        <v>250000</v>
      </c>
      <c r="M304" s="183">
        <f t="shared" si="48"/>
        <v>0</v>
      </c>
      <c r="N304" s="213"/>
      <c r="O304" s="213"/>
      <c r="P304" s="179"/>
      <c r="Q304" s="183">
        <f t="shared" si="49"/>
        <v>0</v>
      </c>
      <c r="R304" s="213"/>
      <c r="S304" s="213"/>
      <c r="T304" s="179"/>
    </row>
    <row r="305" spans="1:20" ht="29.25">
      <c r="A305" s="236"/>
      <c r="B305" s="242"/>
      <c r="C305" s="347"/>
      <c r="D305" s="127"/>
      <c r="E305" s="189"/>
      <c r="F305" s="189"/>
      <c r="G305" s="263"/>
      <c r="H305" s="398" t="s">
        <v>252</v>
      </c>
      <c r="I305" s="183">
        <f t="shared" si="47"/>
        <v>5000</v>
      </c>
      <c r="J305" s="209"/>
      <c r="K305" s="209">
        <v>5000</v>
      </c>
      <c r="L305" s="308" t="s">
        <v>130</v>
      </c>
      <c r="M305" s="183">
        <f t="shared" si="48"/>
        <v>0</v>
      </c>
      <c r="N305" s="213"/>
      <c r="O305" s="213"/>
      <c r="P305" s="179"/>
      <c r="Q305" s="183">
        <f t="shared" si="49"/>
        <v>0</v>
      </c>
      <c r="R305" s="213"/>
      <c r="S305" s="213"/>
      <c r="T305" s="179"/>
    </row>
    <row r="306" spans="1:20" ht="15">
      <c r="A306" s="236"/>
      <c r="B306" s="242"/>
      <c r="C306" s="347"/>
      <c r="D306" s="127"/>
      <c r="E306" s="189"/>
      <c r="F306" s="189"/>
      <c r="G306" s="263"/>
      <c r="H306" s="398" t="s">
        <v>253</v>
      </c>
      <c r="I306" s="183">
        <f t="shared" si="47"/>
        <v>0</v>
      </c>
      <c r="J306" s="209"/>
      <c r="K306" s="209"/>
      <c r="L306" s="308"/>
      <c r="M306" s="183">
        <f t="shared" si="48"/>
        <v>5000</v>
      </c>
      <c r="N306" s="213"/>
      <c r="O306" s="309">
        <v>5000</v>
      </c>
      <c r="P306" s="179"/>
      <c r="Q306" s="183">
        <f t="shared" si="49"/>
        <v>0</v>
      </c>
      <c r="R306" s="213"/>
      <c r="S306" s="213"/>
      <c r="T306" s="179"/>
    </row>
    <row r="307" spans="1:20" ht="15">
      <c r="A307" s="301"/>
      <c r="B307" s="310"/>
      <c r="C307" s="357"/>
      <c r="D307" s="312"/>
      <c r="E307" s="215"/>
      <c r="F307" s="313"/>
      <c r="G307" s="146"/>
      <c r="H307" s="398" t="s">
        <v>254</v>
      </c>
      <c r="I307" s="211">
        <f t="shared" si="47"/>
        <v>0</v>
      </c>
      <c r="J307" s="209"/>
      <c r="K307" s="209"/>
      <c r="L307" s="314"/>
      <c r="M307" s="211">
        <f t="shared" si="48"/>
        <v>0</v>
      </c>
      <c r="N307" s="213"/>
      <c r="O307" s="315"/>
      <c r="P307" s="314"/>
      <c r="Q307" s="211">
        <f t="shared" si="49"/>
        <v>12000</v>
      </c>
      <c r="R307" s="213"/>
      <c r="S307" s="213">
        <v>12000</v>
      </c>
      <c r="T307" s="314"/>
    </row>
    <row r="308" spans="1:20" ht="15">
      <c r="A308" s="236"/>
      <c r="B308" s="242"/>
      <c r="C308" s="347"/>
      <c r="D308" s="229"/>
      <c r="E308" s="189"/>
      <c r="F308" s="176"/>
      <c r="G308" s="263"/>
      <c r="H308" s="398" t="s">
        <v>255</v>
      </c>
      <c r="I308" s="183">
        <f t="shared" si="47"/>
        <v>10000</v>
      </c>
      <c r="J308" s="209"/>
      <c r="K308" s="209">
        <v>10000</v>
      </c>
      <c r="L308" s="182"/>
      <c r="M308" s="183">
        <f t="shared" si="48"/>
        <v>0</v>
      </c>
      <c r="N308" s="213"/>
      <c r="O308" s="213"/>
      <c r="P308" s="182"/>
      <c r="Q308" s="183">
        <f t="shared" si="49"/>
        <v>0</v>
      </c>
      <c r="R308" s="213"/>
      <c r="S308" s="213"/>
      <c r="T308" s="182"/>
    </row>
    <row r="309" spans="1:20" ht="15">
      <c r="A309" s="236"/>
      <c r="B309" s="242"/>
      <c r="C309" s="347"/>
      <c r="D309" s="229"/>
      <c r="E309" s="189"/>
      <c r="F309" s="176"/>
      <c r="G309" s="263"/>
      <c r="H309" s="398" t="s">
        <v>256</v>
      </c>
      <c r="I309" s="211">
        <f t="shared" si="47"/>
        <v>0</v>
      </c>
      <c r="J309" s="209"/>
      <c r="K309" s="209"/>
      <c r="L309" s="182"/>
      <c r="M309" s="183">
        <f t="shared" si="48"/>
        <v>3000</v>
      </c>
      <c r="N309" s="213"/>
      <c r="O309" s="309">
        <v>3000</v>
      </c>
      <c r="P309" s="182"/>
      <c r="Q309" s="183"/>
      <c r="R309" s="213"/>
      <c r="S309" s="213"/>
      <c r="T309" s="182"/>
    </row>
    <row r="310" spans="1:20" ht="29.25">
      <c r="A310" s="236"/>
      <c r="B310" s="242"/>
      <c r="C310" s="347"/>
      <c r="D310" s="229"/>
      <c r="E310" s="189"/>
      <c r="F310" s="176"/>
      <c r="G310" s="263"/>
      <c r="H310" s="398" t="s">
        <v>257</v>
      </c>
      <c r="I310" s="211">
        <f aca="true" t="shared" si="50" ref="I310:I318">J310+K310</f>
        <v>0</v>
      </c>
      <c r="J310" s="209"/>
      <c r="K310" s="209"/>
      <c r="L310" s="182">
        <v>5000</v>
      </c>
      <c r="M310" s="183">
        <f t="shared" si="48"/>
        <v>0</v>
      </c>
      <c r="N310" s="213"/>
      <c r="O310" s="315"/>
      <c r="P310" s="182"/>
      <c r="Q310" s="183"/>
      <c r="R310" s="213"/>
      <c r="S310" s="213">
        <v>0</v>
      </c>
      <c r="T310" s="182"/>
    </row>
    <row r="311" spans="1:20" ht="15">
      <c r="A311" s="236"/>
      <c r="B311" s="242"/>
      <c r="C311" s="347"/>
      <c r="D311" s="229"/>
      <c r="E311" s="189"/>
      <c r="F311" s="176"/>
      <c r="G311" s="263"/>
      <c r="H311" s="398" t="s">
        <v>258</v>
      </c>
      <c r="I311" s="211">
        <f t="shared" si="50"/>
        <v>0</v>
      </c>
      <c r="J311" s="209">
        <v>0</v>
      </c>
      <c r="K311" s="209"/>
      <c r="L311" s="182">
        <v>4000</v>
      </c>
      <c r="M311" s="183">
        <f t="shared" si="48"/>
        <v>0</v>
      </c>
      <c r="N311" s="213"/>
      <c r="O311" s="309"/>
      <c r="P311" s="182"/>
      <c r="Q311" s="183"/>
      <c r="R311" s="213"/>
      <c r="S311" s="213"/>
      <c r="T311" s="182"/>
    </row>
    <row r="312" spans="1:20" ht="15">
      <c r="A312" s="236"/>
      <c r="B312" s="242"/>
      <c r="C312" s="347"/>
      <c r="D312" s="229"/>
      <c r="E312" s="189"/>
      <c r="F312" s="176"/>
      <c r="G312" s="263"/>
      <c r="H312" s="398" t="s">
        <v>259</v>
      </c>
      <c r="I312" s="211">
        <f t="shared" si="50"/>
        <v>3500</v>
      </c>
      <c r="J312" s="209">
        <v>3500</v>
      </c>
      <c r="K312" s="209"/>
      <c r="L312" s="182"/>
      <c r="M312" s="183">
        <f t="shared" si="48"/>
        <v>0</v>
      </c>
      <c r="N312" s="213"/>
      <c r="O312" s="309"/>
      <c r="P312" s="182"/>
      <c r="Q312" s="183"/>
      <c r="R312" s="213"/>
      <c r="S312" s="213"/>
      <c r="T312" s="182"/>
    </row>
    <row r="313" spans="1:20" ht="15">
      <c r="A313" s="236"/>
      <c r="B313" s="242"/>
      <c r="C313" s="347"/>
      <c r="D313" s="229"/>
      <c r="E313" s="189"/>
      <c r="F313" s="176"/>
      <c r="G313" s="263"/>
      <c r="H313" s="398" t="s">
        <v>260</v>
      </c>
      <c r="I313" s="211">
        <f t="shared" si="50"/>
        <v>0</v>
      </c>
      <c r="J313" s="210"/>
      <c r="K313" s="210">
        <v>0</v>
      </c>
      <c r="L313" s="182">
        <v>8000</v>
      </c>
      <c r="M313" s="183">
        <f t="shared" si="48"/>
        <v>0</v>
      </c>
      <c r="N313" s="213"/>
      <c r="O313" s="212">
        <v>0</v>
      </c>
      <c r="P313" s="182"/>
      <c r="Q313" s="183"/>
      <c r="R313" s="316"/>
      <c r="S313" s="213"/>
      <c r="T313" s="182"/>
    </row>
    <row r="314" spans="1:20" ht="15">
      <c r="A314" s="236"/>
      <c r="B314" s="242"/>
      <c r="C314" s="347"/>
      <c r="D314" s="229"/>
      <c r="E314" s="189"/>
      <c r="F314" s="176"/>
      <c r="G314" s="263"/>
      <c r="H314" s="398" t="s">
        <v>261</v>
      </c>
      <c r="I314" s="211">
        <f t="shared" si="50"/>
        <v>0</v>
      </c>
      <c r="J314" s="210"/>
      <c r="K314" s="210">
        <v>0</v>
      </c>
      <c r="L314" s="182">
        <v>7000</v>
      </c>
      <c r="M314" s="183">
        <f t="shared" si="48"/>
        <v>0</v>
      </c>
      <c r="N314" s="213"/>
      <c r="O314" s="212">
        <v>0</v>
      </c>
      <c r="P314" s="182"/>
      <c r="Q314" s="183"/>
      <c r="R314" s="316"/>
      <c r="S314" s="213"/>
      <c r="T314" s="182"/>
    </row>
    <row r="315" spans="1:20" ht="15">
      <c r="A315" s="236"/>
      <c r="B315" s="242"/>
      <c r="C315" s="347"/>
      <c r="D315" s="229"/>
      <c r="E315" s="189"/>
      <c r="F315" s="176"/>
      <c r="G315" s="263"/>
      <c r="H315" s="399" t="s">
        <v>262</v>
      </c>
      <c r="I315" s="211">
        <f t="shared" si="50"/>
        <v>10000</v>
      </c>
      <c r="J315" s="210">
        <v>10000</v>
      </c>
      <c r="K315" s="210"/>
      <c r="L315" s="182"/>
      <c r="M315" s="183">
        <f t="shared" si="48"/>
        <v>0</v>
      </c>
      <c r="N315" s="213"/>
      <c r="O315" s="212">
        <v>0</v>
      </c>
      <c r="P315" s="182"/>
      <c r="Q315" s="183"/>
      <c r="R315" s="316"/>
      <c r="S315" s="213"/>
      <c r="T315" s="182"/>
    </row>
    <row r="316" spans="1:20" ht="15">
      <c r="A316" s="236"/>
      <c r="B316" s="242"/>
      <c r="C316" s="347"/>
      <c r="D316" s="229"/>
      <c r="E316" s="189"/>
      <c r="F316" s="176"/>
      <c r="G316" s="263"/>
      <c r="H316" s="399" t="s">
        <v>263</v>
      </c>
      <c r="I316" s="211">
        <f t="shared" si="50"/>
        <v>0</v>
      </c>
      <c r="J316" s="209"/>
      <c r="K316" s="209">
        <v>0</v>
      </c>
      <c r="L316" s="182">
        <v>10000</v>
      </c>
      <c r="M316" s="183">
        <f t="shared" si="48"/>
        <v>0</v>
      </c>
      <c r="N316" s="213"/>
      <c r="O316" s="213"/>
      <c r="P316" s="182"/>
      <c r="Q316" s="183"/>
      <c r="R316" s="213"/>
      <c r="S316" s="213"/>
      <c r="T316" s="182"/>
    </row>
    <row r="317" spans="1:20" ht="15">
      <c r="A317" s="236"/>
      <c r="B317" s="242"/>
      <c r="C317" s="347"/>
      <c r="D317" s="229"/>
      <c r="E317" s="189"/>
      <c r="F317" s="176"/>
      <c r="G317" s="263"/>
      <c r="H317" s="399" t="s">
        <v>264</v>
      </c>
      <c r="I317" s="211">
        <f t="shared" si="50"/>
        <v>0</v>
      </c>
      <c r="J317" s="209"/>
      <c r="K317" s="209">
        <v>0</v>
      </c>
      <c r="L317" s="182">
        <v>10000</v>
      </c>
      <c r="M317" s="183">
        <f t="shared" si="48"/>
        <v>0</v>
      </c>
      <c r="N317" s="213"/>
      <c r="O317" s="213"/>
      <c r="P317" s="182"/>
      <c r="Q317" s="183"/>
      <c r="R317" s="213"/>
      <c r="S317" s="213"/>
      <c r="T317" s="182"/>
    </row>
    <row r="318" spans="1:20" ht="28.5">
      <c r="A318" s="236"/>
      <c r="B318" s="242"/>
      <c r="C318" s="347"/>
      <c r="D318" s="229"/>
      <c r="E318" s="189"/>
      <c r="F318" s="176"/>
      <c r="G318" s="263"/>
      <c r="H318" s="399" t="s">
        <v>265</v>
      </c>
      <c r="I318" s="211">
        <f t="shared" si="50"/>
        <v>0</v>
      </c>
      <c r="J318" s="209"/>
      <c r="K318" s="209">
        <v>0</v>
      </c>
      <c r="L318" s="182">
        <v>10000</v>
      </c>
      <c r="M318" s="183">
        <f t="shared" si="48"/>
        <v>0</v>
      </c>
      <c r="N318" s="213"/>
      <c r="O318" s="315"/>
      <c r="P318" s="182"/>
      <c r="Q318" s="183"/>
      <c r="R318" s="213"/>
      <c r="S318" s="213"/>
      <c r="T318" s="182"/>
    </row>
    <row r="319" spans="1:20" ht="15">
      <c r="A319" s="236"/>
      <c r="B319" s="242"/>
      <c r="C319" s="358"/>
      <c r="D319" s="317"/>
      <c r="E319" s="317"/>
      <c r="F319" s="317"/>
      <c r="G319" s="317"/>
      <c r="H319" s="445" t="s">
        <v>148</v>
      </c>
      <c r="I319" s="183">
        <f aca="true" t="shared" si="51" ref="I319:I378">J319+K319</f>
        <v>2000</v>
      </c>
      <c r="J319" s="210"/>
      <c r="K319" s="209">
        <v>2000</v>
      </c>
      <c r="L319" s="182"/>
      <c r="M319" s="183">
        <f t="shared" si="48"/>
        <v>2000</v>
      </c>
      <c r="N319" s="213"/>
      <c r="O319" s="309">
        <v>2000</v>
      </c>
      <c r="P319" s="182"/>
      <c r="Q319" s="183">
        <f t="shared" si="49"/>
        <v>0</v>
      </c>
      <c r="R319" s="213"/>
      <c r="S319" s="213"/>
      <c r="T319" s="182"/>
    </row>
    <row r="320" spans="1:20" ht="15">
      <c r="A320" s="292"/>
      <c r="B320" s="292"/>
      <c r="C320" s="352">
        <v>93480</v>
      </c>
      <c r="D320" s="202"/>
      <c r="E320" s="144" t="s">
        <v>23</v>
      </c>
      <c r="F320" s="144"/>
      <c r="G320" s="144"/>
      <c r="H320" s="318"/>
      <c r="I320" s="202">
        <f t="shared" si="51"/>
        <v>212000</v>
      </c>
      <c r="J320" s="202">
        <f aca="true" t="shared" si="52" ref="J320:S320">SUM(J321:J377)</f>
        <v>149000</v>
      </c>
      <c r="K320" s="202">
        <f t="shared" si="52"/>
        <v>63000</v>
      </c>
      <c r="L320" s="202">
        <f t="shared" si="52"/>
        <v>1240000</v>
      </c>
      <c r="M320" s="202">
        <f t="shared" si="52"/>
        <v>147000</v>
      </c>
      <c r="N320" s="202">
        <f t="shared" si="52"/>
        <v>89000</v>
      </c>
      <c r="O320" s="202">
        <f t="shared" si="52"/>
        <v>58000</v>
      </c>
      <c r="P320" s="202">
        <f t="shared" si="52"/>
        <v>150000</v>
      </c>
      <c r="Q320" s="202">
        <f t="shared" si="52"/>
        <v>28000</v>
      </c>
      <c r="R320" s="202">
        <f t="shared" si="52"/>
        <v>0</v>
      </c>
      <c r="S320" s="202">
        <f t="shared" si="52"/>
        <v>53000</v>
      </c>
      <c r="T320" s="202">
        <f>SUM(T321:T325)</f>
        <v>0</v>
      </c>
    </row>
    <row r="321" spans="1:20" ht="15">
      <c r="A321" s="242"/>
      <c r="B321" s="242"/>
      <c r="C321" s="345"/>
      <c r="D321" s="179"/>
      <c r="E321" s="179"/>
      <c r="F321" s="179"/>
      <c r="G321" s="145"/>
      <c r="H321" s="399" t="s">
        <v>266</v>
      </c>
      <c r="I321" s="183">
        <f t="shared" si="51"/>
        <v>0</v>
      </c>
      <c r="J321" s="384"/>
      <c r="K321" s="384"/>
      <c r="L321" s="184">
        <v>700000</v>
      </c>
      <c r="M321" s="183">
        <f t="shared" si="48"/>
        <v>0</v>
      </c>
      <c r="N321" s="213"/>
      <c r="O321" s="213"/>
      <c r="P321" s="179"/>
      <c r="Q321" s="183">
        <f t="shared" si="49"/>
        <v>0</v>
      </c>
      <c r="R321" s="213"/>
      <c r="S321" s="213"/>
      <c r="T321" s="179"/>
    </row>
    <row r="322" spans="1:20" ht="15">
      <c r="A322" s="242"/>
      <c r="B322" s="242"/>
      <c r="C322" s="345"/>
      <c r="D322" s="179"/>
      <c r="E322" s="179"/>
      <c r="F322" s="179"/>
      <c r="G322" s="145"/>
      <c r="H322" s="399" t="s">
        <v>267</v>
      </c>
      <c r="I322" s="183">
        <f t="shared" si="51"/>
        <v>100000</v>
      </c>
      <c r="J322" s="179">
        <v>70000</v>
      </c>
      <c r="K322" s="179">
        <v>30000</v>
      </c>
      <c r="L322" s="184">
        <v>400000</v>
      </c>
      <c r="M322" s="183">
        <f t="shared" si="48"/>
        <v>0</v>
      </c>
      <c r="N322" s="213"/>
      <c r="O322" s="213"/>
      <c r="P322" s="179"/>
      <c r="Q322" s="183">
        <f t="shared" si="49"/>
        <v>0</v>
      </c>
      <c r="R322" s="213"/>
      <c r="S322" s="213"/>
      <c r="T322" s="179"/>
    </row>
    <row r="323" spans="1:20" ht="28.5">
      <c r="A323" s="242"/>
      <c r="B323" s="242"/>
      <c r="C323" s="345"/>
      <c r="D323" s="179"/>
      <c r="E323" s="179"/>
      <c r="F323" s="179"/>
      <c r="G323" s="145"/>
      <c r="H323" s="399" t="s">
        <v>268</v>
      </c>
      <c r="I323" s="183">
        <f t="shared" si="51"/>
        <v>20000</v>
      </c>
      <c r="J323" s="179">
        <v>20000</v>
      </c>
      <c r="K323" s="384"/>
      <c r="L323" s="184"/>
      <c r="M323" s="183">
        <f t="shared" si="48"/>
        <v>0</v>
      </c>
      <c r="N323" s="213"/>
      <c r="O323" s="213"/>
      <c r="P323" s="179"/>
      <c r="Q323" s="183">
        <f t="shared" si="49"/>
        <v>0</v>
      </c>
      <c r="R323" s="213"/>
      <c r="S323" s="213"/>
      <c r="T323" s="179"/>
    </row>
    <row r="324" spans="1:20" ht="15">
      <c r="A324" s="242"/>
      <c r="B324" s="242"/>
      <c r="C324" s="345"/>
      <c r="D324" s="179"/>
      <c r="E324" s="179"/>
      <c r="F324" s="179"/>
      <c r="G324" s="145"/>
      <c r="H324" s="399" t="s">
        <v>269</v>
      </c>
      <c r="I324" s="183">
        <f t="shared" si="51"/>
        <v>20000</v>
      </c>
      <c r="J324" s="179">
        <v>20000</v>
      </c>
      <c r="K324" s="384"/>
      <c r="L324" s="184"/>
      <c r="M324" s="183">
        <f t="shared" si="48"/>
        <v>0</v>
      </c>
      <c r="N324" s="213"/>
      <c r="O324" s="213"/>
      <c r="P324" s="179"/>
      <c r="Q324" s="183">
        <f t="shared" si="49"/>
        <v>0</v>
      </c>
      <c r="R324" s="213"/>
      <c r="S324" s="213"/>
      <c r="T324" s="179"/>
    </row>
    <row r="325" spans="1:20" ht="15">
      <c r="A325" s="242"/>
      <c r="B325" s="242"/>
      <c r="C325" s="345"/>
      <c r="D325" s="179"/>
      <c r="E325" s="179"/>
      <c r="F325" s="179"/>
      <c r="G325" s="145"/>
      <c r="H325" s="399" t="s">
        <v>270</v>
      </c>
      <c r="I325" s="183">
        <f t="shared" si="51"/>
        <v>5000</v>
      </c>
      <c r="J325" s="179">
        <v>5000</v>
      </c>
      <c r="K325" s="384"/>
      <c r="L325" s="184"/>
      <c r="M325" s="183">
        <f t="shared" si="48"/>
        <v>0</v>
      </c>
      <c r="N325" s="213"/>
      <c r="O325" s="213"/>
      <c r="P325" s="179"/>
      <c r="Q325" s="183">
        <f t="shared" si="49"/>
        <v>0</v>
      </c>
      <c r="R325" s="213"/>
      <c r="S325" s="213"/>
      <c r="T325" s="179"/>
    </row>
    <row r="326" spans="1:20" ht="15">
      <c r="A326" s="242"/>
      <c r="B326" s="242"/>
      <c r="C326" s="345"/>
      <c r="D326" s="179"/>
      <c r="E326" s="179"/>
      <c r="F326" s="179"/>
      <c r="G326" s="145"/>
      <c r="H326" s="399" t="s">
        <v>271</v>
      </c>
      <c r="I326" s="183">
        <f t="shared" si="51"/>
        <v>0</v>
      </c>
      <c r="J326" s="179">
        <v>0</v>
      </c>
      <c r="K326" s="384"/>
      <c r="L326" s="184">
        <v>10000</v>
      </c>
      <c r="M326" s="183">
        <f t="shared" si="48"/>
        <v>0</v>
      </c>
      <c r="N326" s="213"/>
      <c r="O326" s="213"/>
      <c r="P326" s="179"/>
      <c r="Q326" s="183">
        <f t="shared" si="49"/>
        <v>0</v>
      </c>
      <c r="R326" s="213"/>
      <c r="S326" s="213"/>
      <c r="T326" s="179"/>
    </row>
    <row r="327" spans="1:20" ht="15">
      <c r="A327" s="242"/>
      <c r="B327" s="242"/>
      <c r="C327" s="345"/>
      <c r="D327" s="179"/>
      <c r="E327" s="179"/>
      <c r="F327" s="179"/>
      <c r="G327" s="145"/>
      <c r="H327" s="400" t="s">
        <v>272</v>
      </c>
      <c r="I327" s="183">
        <f t="shared" si="51"/>
        <v>5000</v>
      </c>
      <c r="J327" s="179">
        <v>5000</v>
      </c>
      <c r="K327" s="384"/>
      <c r="L327" s="184"/>
      <c r="M327" s="183">
        <f t="shared" si="48"/>
        <v>0</v>
      </c>
      <c r="N327" s="213"/>
      <c r="O327" s="213"/>
      <c r="P327" s="179"/>
      <c r="Q327" s="183">
        <f t="shared" si="49"/>
        <v>0</v>
      </c>
      <c r="R327" s="213"/>
      <c r="S327" s="213"/>
      <c r="T327" s="179"/>
    </row>
    <row r="328" spans="1:20" ht="15">
      <c r="A328" s="242"/>
      <c r="B328" s="242"/>
      <c r="C328" s="345"/>
      <c r="D328" s="179"/>
      <c r="E328" s="179"/>
      <c r="F328" s="179"/>
      <c r="G328" s="145"/>
      <c r="H328" s="399" t="s">
        <v>273</v>
      </c>
      <c r="I328" s="183">
        <f t="shared" si="51"/>
        <v>0</v>
      </c>
      <c r="J328" s="179">
        <v>0</v>
      </c>
      <c r="K328" s="384"/>
      <c r="L328" s="184">
        <v>20000</v>
      </c>
      <c r="M328" s="183">
        <f t="shared" si="48"/>
        <v>0</v>
      </c>
      <c r="N328" s="213"/>
      <c r="O328" s="213"/>
      <c r="P328" s="179"/>
      <c r="Q328" s="183">
        <f t="shared" si="49"/>
        <v>0</v>
      </c>
      <c r="R328" s="316"/>
      <c r="S328" s="213"/>
      <c r="T328" s="179"/>
    </row>
    <row r="329" spans="1:20" ht="15">
      <c r="A329" s="242"/>
      <c r="B329" s="242"/>
      <c r="C329" s="345"/>
      <c r="D329" s="179"/>
      <c r="E329" s="179"/>
      <c r="F329" s="179"/>
      <c r="G329" s="145"/>
      <c r="H329" s="399" t="s">
        <v>274</v>
      </c>
      <c r="I329" s="183">
        <f t="shared" si="51"/>
        <v>0</v>
      </c>
      <c r="J329" s="179">
        <v>0</v>
      </c>
      <c r="K329" s="384"/>
      <c r="L329" s="184">
        <v>15000</v>
      </c>
      <c r="M329" s="183">
        <f t="shared" si="48"/>
        <v>0</v>
      </c>
      <c r="N329" s="213"/>
      <c r="O329" s="213"/>
      <c r="P329" s="179"/>
      <c r="Q329" s="183">
        <f t="shared" si="49"/>
        <v>0</v>
      </c>
      <c r="R329" s="213"/>
      <c r="S329" s="213"/>
      <c r="T329" s="179"/>
    </row>
    <row r="330" spans="1:20" ht="28.5">
      <c r="A330" s="242"/>
      <c r="B330" s="242"/>
      <c r="C330" s="345"/>
      <c r="D330" s="179"/>
      <c r="E330" s="179"/>
      <c r="F330" s="179"/>
      <c r="G330" s="145"/>
      <c r="H330" s="399" t="s">
        <v>275</v>
      </c>
      <c r="I330" s="183">
        <f t="shared" si="51"/>
        <v>0</v>
      </c>
      <c r="J330" s="179"/>
      <c r="K330" s="384">
        <v>0</v>
      </c>
      <c r="L330" s="184">
        <v>5000</v>
      </c>
      <c r="M330" s="183">
        <f t="shared" si="48"/>
        <v>0</v>
      </c>
      <c r="N330" s="213"/>
      <c r="O330" s="212">
        <v>0</v>
      </c>
      <c r="P330" s="179"/>
      <c r="Q330" s="183">
        <f t="shared" si="49"/>
        <v>0</v>
      </c>
      <c r="R330" s="316"/>
      <c r="S330" s="213"/>
      <c r="T330" s="179"/>
    </row>
    <row r="331" spans="1:20" ht="29.25">
      <c r="A331" s="242"/>
      <c r="B331" s="242"/>
      <c r="C331" s="345"/>
      <c r="D331" s="179"/>
      <c r="E331" s="179"/>
      <c r="F331" s="179"/>
      <c r="G331" s="145"/>
      <c r="H331" s="400" t="s">
        <v>276</v>
      </c>
      <c r="I331" s="183">
        <f t="shared" si="51"/>
        <v>0</v>
      </c>
      <c r="J331" s="179"/>
      <c r="K331" s="384"/>
      <c r="L331" s="184"/>
      <c r="M331" s="183">
        <f t="shared" si="48"/>
        <v>8000</v>
      </c>
      <c r="N331" s="213">
        <v>8000</v>
      </c>
      <c r="O331" s="213"/>
      <c r="P331" s="179"/>
      <c r="Q331" s="183">
        <f t="shared" si="49"/>
        <v>0</v>
      </c>
      <c r="R331" s="213"/>
      <c r="S331" s="213"/>
      <c r="T331" s="179"/>
    </row>
    <row r="332" spans="1:20" ht="28.5">
      <c r="A332" s="242"/>
      <c r="B332" s="242"/>
      <c r="C332" s="345"/>
      <c r="D332" s="179"/>
      <c r="E332" s="179"/>
      <c r="F332" s="179"/>
      <c r="G332" s="145"/>
      <c r="H332" s="399" t="s">
        <v>277</v>
      </c>
      <c r="I332" s="183">
        <f t="shared" si="51"/>
        <v>0</v>
      </c>
      <c r="J332" s="179"/>
      <c r="K332" s="384"/>
      <c r="L332" s="184"/>
      <c r="M332" s="183">
        <f t="shared" si="48"/>
        <v>4800</v>
      </c>
      <c r="N332" s="213">
        <v>4800</v>
      </c>
      <c r="O332" s="213"/>
      <c r="P332" s="179"/>
      <c r="Q332" s="183">
        <f t="shared" si="49"/>
        <v>0</v>
      </c>
      <c r="R332" s="213"/>
      <c r="S332" s="213"/>
      <c r="T332" s="179"/>
    </row>
    <row r="333" spans="1:20" ht="15">
      <c r="A333" s="242"/>
      <c r="B333" s="242"/>
      <c r="C333" s="345"/>
      <c r="D333" s="179"/>
      <c r="E333" s="179"/>
      <c r="F333" s="179"/>
      <c r="G333" s="145"/>
      <c r="H333" s="399" t="s">
        <v>278</v>
      </c>
      <c r="I333" s="183">
        <f t="shared" si="51"/>
        <v>0</v>
      </c>
      <c r="J333" s="179"/>
      <c r="K333" s="384"/>
      <c r="L333" s="184"/>
      <c r="M333" s="183">
        <f t="shared" si="48"/>
        <v>3200</v>
      </c>
      <c r="N333" s="213">
        <v>3200</v>
      </c>
      <c r="O333" s="213"/>
      <c r="P333" s="179"/>
      <c r="Q333" s="183">
        <f t="shared" si="49"/>
        <v>0</v>
      </c>
      <c r="R333" s="213"/>
      <c r="S333" s="213"/>
      <c r="T333" s="179"/>
    </row>
    <row r="334" spans="1:20" ht="28.5">
      <c r="A334" s="242"/>
      <c r="B334" s="242"/>
      <c r="C334" s="345"/>
      <c r="D334" s="179"/>
      <c r="E334" s="179"/>
      <c r="F334" s="179"/>
      <c r="G334" s="145"/>
      <c r="H334" s="399" t="s">
        <v>279</v>
      </c>
      <c r="I334" s="183">
        <f t="shared" si="51"/>
        <v>0</v>
      </c>
      <c r="J334" s="179"/>
      <c r="K334" s="384"/>
      <c r="L334" s="184"/>
      <c r="M334" s="183">
        <f t="shared" si="48"/>
        <v>0</v>
      </c>
      <c r="N334" s="213"/>
      <c r="O334" s="213"/>
      <c r="P334" s="179"/>
      <c r="Q334" s="183">
        <f t="shared" si="49"/>
        <v>10000</v>
      </c>
      <c r="R334" s="213">
        <v>0</v>
      </c>
      <c r="S334" s="213">
        <v>10000</v>
      </c>
      <c r="T334" s="179"/>
    </row>
    <row r="335" spans="1:20" ht="27" customHeight="1">
      <c r="A335" s="242"/>
      <c r="B335" s="242"/>
      <c r="C335" s="345"/>
      <c r="D335" s="179"/>
      <c r="E335" s="179"/>
      <c r="F335" s="179"/>
      <c r="G335" s="145"/>
      <c r="H335" s="400" t="s">
        <v>280</v>
      </c>
      <c r="I335" s="183">
        <f t="shared" si="51"/>
        <v>4000</v>
      </c>
      <c r="J335" s="179">
        <v>4000</v>
      </c>
      <c r="K335" s="384"/>
      <c r="L335" s="184"/>
      <c r="M335" s="183">
        <f t="shared" si="48"/>
        <v>0</v>
      </c>
      <c r="N335" s="213"/>
      <c r="O335" s="213"/>
      <c r="P335" s="179"/>
      <c r="Q335" s="183">
        <f t="shared" si="49"/>
        <v>0</v>
      </c>
      <c r="R335" s="213"/>
      <c r="S335" s="213"/>
      <c r="T335" s="179"/>
    </row>
    <row r="336" spans="1:20" ht="15">
      <c r="A336" s="242"/>
      <c r="B336" s="242"/>
      <c r="C336" s="345"/>
      <c r="D336" s="179"/>
      <c r="E336" s="179"/>
      <c r="F336" s="179"/>
      <c r="G336" s="145"/>
      <c r="H336" s="398" t="s">
        <v>150</v>
      </c>
      <c r="I336" s="183">
        <f t="shared" si="51"/>
        <v>0</v>
      </c>
      <c r="J336" s="212">
        <v>0</v>
      </c>
      <c r="K336" s="213"/>
      <c r="L336" s="184">
        <v>0</v>
      </c>
      <c r="M336" s="183">
        <f t="shared" si="48"/>
        <v>0</v>
      </c>
      <c r="N336" s="213">
        <v>0</v>
      </c>
      <c r="O336" s="213"/>
      <c r="P336" s="179">
        <v>150000</v>
      </c>
      <c r="Q336" s="183">
        <f t="shared" si="49"/>
        <v>0</v>
      </c>
      <c r="R336" s="213"/>
      <c r="S336" s="213"/>
      <c r="T336" s="179"/>
    </row>
    <row r="337" spans="1:20" ht="15">
      <c r="A337" s="242"/>
      <c r="B337" s="242"/>
      <c r="C337" s="345"/>
      <c r="D337" s="179"/>
      <c r="E337" s="179"/>
      <c r="F337" s="179"/>
      <c r="G337" s="145"/>
      <c r="H337" s="400" t="s">
        <v>281</v>
      </c>
      <c r="I337" s="183">
        <f t="shared" si="51"/>
        <v>0</v>
      </c>
      <c r="J337" s="212">
        <v>0</v>
      </c>
      <c r="K337" s="213"/>
      <c r="L337" s="184">
        <v>15000</v>
      </c>
      <c r="M337" s="183">
        <f t="shared" si="48"/>
        <v>0</v>
      </c>
      <c r="N337" s="213"/>
      <c r="O337" s="213"/>
      <c r="P337" s="179"/>
      <c r="Q337" s="183">
        <f t="shared" si="49"/>
        <v>0</v>
      </c>
      <c r="R337" s="213"/>
      <c r="S337" s="213"/>
      <c r="T337" s="179"/>
    </row>
    <row r="338" spans="1:20" ht="15">
      <c r="A338" s="242"/>
      <c r="B338" s="242"/>
      <c r="C338" s="345"/>
      <c r="D338" s="179"/>
      <c r="E338" s="179"/>
      <c r="F338" s="179"/>
      <c r="G338" s="145"/>
      <c r="H338" s="400" t="s">
        <v>149</v>
      </c>
      <c r="I338" s="183">
        <f t="shared" si="51"/>
        <v>0</v>
      </c>
      <c r="J338" s="212">
        <v>0</v>
      </c>
      <c r="K338" s="213"/>
      <c r="L338" s="184"/>
      <c r="M338" s="183">
        <f t="shared" si="48"/>
        <v>0</v>
      </c>
      <c r="N338" s="213"/>
      <c r="O338" s="213"/>
      <c r="P338" s="179"/>
      <c r="Q338" s="183">
        <f t="shared" si="49"/>
        <v>10000</v>
      </c>
      <c r="R338" s="213"/>
      <c r="S338" s="213">
        <v>10000</v>
      </c>
      <c r="T338" s="179"/>
    </row>
    <row r="339" spans="1:20" ht="15">
      <c r="A339" s="242"/>
      <c r="B339" s="242"/>
      <c r="C339" s="345"/>
      <c r="D339" s="179"/>
      <c r="E339" s="179"/>
      <c r="F339" s="179"/>
      <c r="G339" s="145"/>
      <c r="H339" s="400" t="s">
        <v>282</v>
      </c>
      <c r="I339" s="183">
        <f t="shared" si="51"/>
        <v>0</v>
      </c>
      <c r="J339" s="213"/>
      <c r="K339" s="213">
        <v>0</v>
      </c>
      <c r="L339" s="184">
        <v>10000</v>
      </c>
      <c r="M339" s="183">
        <f t="shared" si="48"/>
        <v>0</v>
      </c>
      <c r="N339" s="213"/>
      <c r="O339" s="213"/>
      <c r="P339" s="179"/>
      <c r="Q339" s="183">
        <f t="shared" si="49"/>
        <v>0</v>
      </c>
      <c r="R339" s="213"/>
      <c r="S339" s="213"/>
      <c r="T339" s="179"/>
    </row>
    <row r="340" spans="1:20" ht="15">
      <c r="A340" s="242"/>
      <c r="B340" s="242"/>
      <c r="C340" s="345"/>
      <c r="D340" s="179"/>
      <c r="E340" s="179"/>
      <c r="F340" s="179"/>
      <c r="G340" s="145"/>
      <c r="H340" s="399" t="s">
        <v>283</v>
      </c>
      <c r="I340" s="183">
        <f t="shared" si="51"/>
        <v>0</v>
      </c>
      <c r="J340" s="213"/>
      <c r="K340" s="213"/>
      <c r="L340" s="184">
        <v>0</v>
      </c>
      <c r="M340" s="183">
        <f t="shared" si="48"/>
        <v>7000</v>
      </c>
      <c r="N340" s="213">
        <v>7000</v>
      </c>
      <c r="O340" s="213"/>
      <c r="P340" s="179"/>
      <c r="Q340" s="183">
        <f t="shared" si="49"/>
        <v>0</v>
      </c>
      <c r="R340" s="213"/>
      <c r="S340" s="213"/>
      <c r="T340" s="179"/>
    </row>
    <row r="341" spans="1:20" ht="15">
      <c r="A341" s="242"/>
      <c r="B341" s="242"/>
      <c r="C341" s="345"/>
      <c r="D341" s="179"/>
      <c r="E341" s="179"/>
      <c r="F341" s="179"/>
      <c r="G341" s="145"/>
      <c r="H341" s="400" t="s">
        <v>284</v>
      </c>
      <c r="I341" s="183">
        <f t="shared" si="51"/>
        <v>0</v>
      </c>
      <c r="J341" s="212"/>
      <c r="K341" s="213"/>
      <c r="L341" s="184">
        <v>15000</v>
      </c>
      <c r="M341" s="183">
        <f t="shared" si="48"/>
        <v>0</v>
      </c>
      <c r="N341" s="213"/>
      <c r="O341" s="213"/>
      <c r="P341" s="179"/>
      <c r="Q341" s="183">
        <f t="shared" si="49"/>
        <v>0</v>
      </c>
      <c r="R341" s="213"/>
      <c r="S341" s="213"/>
      <c r="T341" s="179"/>
    </row>
    <row r="342" spans="1:20" ht="15">
      <c r="A342" s="242"/>
      <c r="B342" s="242"/>
      <c r="C342" s="345"/>
      <c r="D342" s="179"/>
      <c r="E342" s="179"/>
      <c r="F342" s="179"/>
      <c r="G342" s="145"/>
      <c r="H342" s="400" t="s">
        <v>284</v>
      </c>
      <c r="I342" s="183">
        <f t="shared" si="51"/>
        <v>0</v>
      </c>
      <c r="J342" s="212"/>
      <c r="K342" s="213"/>
      <c r="L342" s="184">
        <v>0</v>
      </c>
      <c r="M342" s="183">
        <f t="shared" si="48"/>
        <v>10000</v>
      </c>
      <c r="N342" s="213">
        <v>10000</v>
      </c>
      <c r="O342" s="213">
        <v>0</v>
      </c>
      <c r="P342" s="179"/>
      <c r="Q342" s="183">
        <f t="shared" si="49"/>
        <v>8000</v>
      </c>
      <c r="R342" s="213"/>
      <c r="S342" s="213">
        <v>8000</v>
      </c>
      <c r="T342" s="179"/>
    </row>
    <row r="343" spans="1:20" ht="15">
      <c r="A343" s="242"/>
      <c r="B343" s="242"/>
      <c r="C343" s="345"/>
      <c r="D343" s="179"/>
      <c r="E343" s="179"/>
      <c r="F343" s="179"/>
      <c r="G343" s="145"/>
      <c r="H343" s="400" t="s">
        <v>285</v>
      </c>
      <c r="I343" s="183">
        <f t="shared" si="51"/>
        <v>0</v>
      </c>
      <c r="J343" s="213"/>
      <c r="K343" s="213">
        <v>0</v>
      </c>
      <c r="L343" s="184">
        <v>5000</v>
      </c>
      <c r="M343" s="183">
        <f t="shared" si="48"/>
        <v>0</v>
      </c>
      <c r="N343" s="213"/>
      <c r="O343" s="213"/>
      <c r="P343" s="179"/>
      <c r="Q343" s="183">
        <f t="shared" si="49"/>
        <v>0</v>
      </c>
      <c r="R343" s="213"/>
      <c r="S343" s="213"/>
      <c r="T343" s="179"/>
    </row>
    <row r="344" spans="1:20" ht="15">
      <c r="A344" s="242"/>
      <c r="B344" s="242"/>
      <c r="C344" s="345"/>
      <c r="D344" s="179"/>
      <c r="E344" s="179"/>
      <c r="F344" s="179"/>
      <c r="G344" s="145"/>
      <c r="H344" s="400" t="s">
        <v>286</v>
      </c>
      <c r="I344" s="183">
        <f t="shared" si="51"/>
        <v>6000</v>
      </c>
      <c r="J344" s="213"/>
      <c r="K344" s="179">
        <v>6000</v>
      </c>
      <c r="L344" s="184"/>
      <c r="M344" s="183">
        <f t="shared" si="48"/>
        <v>0</v>
      </c>
      <c r="N344" s="213"/>
      <c r="O344" s="213"/>
      <c r="P344" s="179"/>
      <c r="Q344" s="183">
        <f t="shared" si="49"/>
        <v>0</v>
      </c>
      <c r="R344" s="213"/>
      <c r="S344" s="213"/>
      <c r="T344" s="179"/>
    </row>
    <row r="345" spans="1:20" ht="29.25">
      <c r="A345" s="125"/>
      <c r="B345" s="242"/>
      <c r="C345" s="345"/>
      <c r="D345" s="242"/>
      <c r="E345" s="179"/>
      <c r="F345" s="179"/>
      <c r="G345" s="179"/>
      <c r="H345" s="400" t="s">
        <v>287</v>
      </c>
      <c r="I345" s="183">
        <f t="shared" si="51"/>
        <v>0</v>
      </c>
      <c r="J345" s="212">
        <v>0</v>
      </c>
      <c r="K345" s="213">
        <v>0</v>
      </c>
      <c r="L345" s="184">
        <v>8000</v>
      </c>
      <c r="M345" s="183">
        <f t="shared" si="48"/>
        <v>0</v>
      </c>
      <c r="N345" s="213"/>
      <c r="O345" s="213"/>
      <c r="P345" s="179"/>
      <c r="Q345" s="183">
        <f t="shared" si="49"/>
        <v>0</v>
      </c>
      <c r="R345" s="213"/>
      <c r="S345" s="213"/>
      <c r="T345" s="179"/>
    </row>
    <row r="346" spans="1:20" ht="29.25">
      <c r="A346" s="125"/>
      <c r="B346" s="242"/>
      <c r="C346" s="345"/>
      <c r="D346" s="242"/>
      <c r="E346" s="179"/>
      <c r="F346" s="179"/>
      <c r="G346" s="179"/>
      <c r="H346" s="400" t="s">
        <v>288</v>
      </c>
      <c r="I346" s="183">
        <f t="shared" si="51"/>
        <v>0</v>
      </c>
      <c r="J346" s="212">
        <v>0</v>
      </c>
      <c r="K346" s="213"/>
      <c r="L346" s="184">
        <v>0</v>
      </c>
      <c r="M346" s="183">
        <f t="shared" si="48"/>
        <v>6000</v>
      </c>
      <c r="N346" s="213"/>
      <c r="O346" s="213">
        <v>6000</v>
      </c>
      <c r="P346" s="179"/>
      <c r="Q346" s="183">
        <f t="shared" si="49"/>
        <v>0</v>
      </c>
      <c r="R346" s="213"/>
      <c r="S346" s="213"/>
      <c r="T346" s="179"/>
    </row>
    <row r="347" spans="1:20" ht="29.25">
      <c r="A347" s="125"/>
      <c r="B347" s="242"/>
      <c r="C347" s="345"/>
      <c r="D347" s="242"/>
      <c r="E347" s="179"/>
      <c r="F347" s="179"/>
      <c r="G347" s="179"/>
      <c r="H347" s="400" t="s">
        <v>289</v>
      </c>
      <c r="I347" s="183">
        <f t="shared" si="51"/>
        <v>0</v>
      </c>
      <c r="J347" s="212">
        <v>0</v>
      </c>
      <c r="K347" s="213"/>
      <c r="L347" s="184">
        <v>0</v>
      </c>
      <c r="M347" s="183">
        <f t="shared" si="48"/>
        <v>2000</v>
      </c>
      <c r="N347" s="213"/>
      <c r="O347" s="213">
        <v>2000</v>
      </c>
      <c r="P347" s="179"/>
      <c r="Q347" s="183">
        <f t="shared" si="49"/>
        <v>0</v>
      </c>
      <c r="R347" s="213"/>
      <c r="S347" s="213"/>
      <c r="T347" s="179"/>
    </row>
    <row r="348" spans="1:20" ht="15">
      <c r="A348" s="125"/>
      <c r="B348" s="242"/>
      <c r="C348" s="345"/>
      <c r="D348" s="242"/>
      <c r="E348" s="179"/>
      <c r="F348" s="179"/>
      <c r="G348" s="179"/>
      <c r="H348" s="400" t="s">
        <v>290</v>
      </c>
      <c r="I348" s="183">
        <f t="shared" si="51"/>
        <v>0</v>
      </c>
      <c r="J348" s="213"/>
      <c r="K348" s="213"/>
      <c r="L348" s="184"/>
      <c r="M348" s="183">
        <f t="shared" si="48"/>
        <v>8000</v>
      </c>
      <c r="N348" s="213">
        <v>4000</v>
      </c>
      <c r="O348" s="213">
        <v>4000</v>
      </c>
      <c r="P348" s="179"/>
      <c r="Q348" s="183">
        <f t="shared" si="49"/>
        <v>0</v>
      </c>
      <c r="R348" s="213"/>
      <c r="S348" s="213"/>
      <c r="T348" s="179"/>
    </row>
    <row r="349" spans="1:20" ht="15">
      <c r="A349" s="125"/>
      <c r="B349" s="242"/>
      <c r="C349" s="345"/>
      <c r="D349" s="242"/>
      <c r="E349" s="179"/>
      <c r="F349" s="179"/>
      <c r="G349" s="179"/>
      <c r="H349" s="400" t="s">
        <v>291</v>
      </c>
      <c r="I349" s="183">
        <f t="shared" si="51"/>
        <v>0</v>
      </c>
      <c r="J349" s="212">
        <v>0</v>
      </c>
      <c r="K349" s="213">
        <v>0</v>
      </c>
      <c r="L349" s="184">
        <v>15000</v>
      </c>
      <c r="M349" s="183">
        <f t="shared" si="48"/>
        <v>0</v>
      </c>
      <c r="N349" s="213"/>
      <c r="O349" s="213"/>
      <c r="P349" s="179"/>
      <c r="Q349" s="183">
        <f t="shared" si="49"/>
        <v>0</v>
      </c>
      <c r="R349" s="213"/>
      <c r="S349" s="213"/>
      <c r="T349" s="179"/>
    </row>
    <row r="350" spans="1:20" ht="29.25">
      <c r="A350" s="125"/>
      <c r="B350" s="242"/>
      <c r="C350" s="345"/>
      <c r="D350" s="242"/>
      <c r="E350" s="179"/>
      <c r="F350" s="179"/>
      <c r="G350" s="179"/>
      <c r="H350" s="400" t="s">
        <v>292</v>
      </c>
      <c r="I350" s="183">
        <f t="shared" si="51"/>
        <v>0</v>
      </c>
      <c r="J350" s="212">
        <v>0</v>
      </c>
      <c r="K350" s="213"/>
      <c r="L350" s="184"/>
      <c r="M350" s="183">
        <f t="shared" si="48"/>
        <v>8000</v>
      </c>
      <c r="N350" s="213"/>
      <c r="O350" s="213">
        <v>8000</v>
      </c>
      <c r="P350" s="179"/>
      <c r="Q350" s="183"/>
      <c r="R350" s="213"/>
      <c r="S350" s="213"/>
      <c r="T350" s="179"/>
    </row>
    <row r="351" spans="1:20" ht="28.5">
      <c r="A351" s="125"/>
      <c r="B351" s="242"/>
      <c r="C351" s="345"/>
      <c r="D351" s="242"/>
      <c r="E351" s="179"/>
      <c r="F351" s="179"/>
      <c r="G351" s="179"/>
      <c r="H351" s="399" t="s">
        <v>293</v>
      </c>
      <c r="I351" s="183">
        <f t="shared" si="51"/>
        <v>0</v>
      </c>
      <c r="J351" s="213"/>
      <c r="K351" s="213"/>
      <c r="L351" s="184"/>
      <c r="M351" s="183">
        <f t="shared" si="48"/>
        <v>10000</v>
      </c>
      <c r="N351" s="213">
        <v>10000</v>
      </c>
      <c r="O351" s="213"/>
      <c r="P351" s="179"/>
      <c r="Q351" s="183"/>
      <c r="R351" s="213"/>
      <c r="S351" s="213"/>
      <c r="T351" s="179"/>
    </row>
    <row r="352" spans="1:20" ht="28.5">
      <c r="A352" s="125"/>
      <c r="B352" s="242"/>
      <c r="C352" s="345"/>
      <c r="D352" s="242"/>
      <c r="E352" s="179"/>
      <c r="F352" s="179"/>
      <c r="G352" s="179"/>
      <c r="H352" s="399" t="s">
        <v>151</v>
      </c>
      <c r="I352" s="183">
        <f t="shared" si="51"/>
        <v>0</v>
      </c>
      <c r="J352" s="213"/>
      <c r="K352" s="213"/>
      <c r="L352" s="184"/>
      <c r="M352" s="183">
        <f t="shared" si="48"/>
        <v>12000</v>
      </c>
      <c r="N352" s="213">
        <v>12000</v>
      </c>
      <c r="O352" s="213">
        <v>0</v>
      </c>
      <c r="P352" s="179"/>
      <c r="Q352" s="183"/>
      <c r="R352" s="213"/>
      <c r="S352" s="213"/>
      <c r="T352" s="179"/>
    </row>
    <row r="353" spans="1:20" ht="15">
      <c r="A353" s="125"/>
      <c r="B353" s="242"/>
      <c r="C353" s="345"/>
      <c r="D353" s="242"/>
      <c r="E353" s="179"/>
      <c r="F353" s="179"/>
      <c r="G353" s="179"/>
      <c r="H353" s="399" t="s">
        <v>294</v>
      </c>
      <c r="I353" s="183">
        <f t="shared" si="51"/>
        <v>0</v>
      </c>
      <c r="J353" s="213"/>
      <c r="K353" s="213"/>
      <c r="L353" s="184"/>
      <c r="M353" s="183">
        <f t="shared" si="48"/>
        <v>4000</v>
      </c>
      <c r="N353" s="213">
        <v>0</v>
      </c>
      <c r="O353" s="213">
        <v>4000</v>
      </c>
      <c r="P353" s="179"/>
      <c r="Q353" s="183"/>
      <c r="R353" s="213"/>
      <c r="S353" s="213"/>
      <c r="T353" s="179"/>
    </row>
    <row r="354" spans="1:20" ht="15">
      <c r="A354" s="125"/>
      <c r="B354" s="242"/>
      <c r="C354" s="345"/>
      <c r="D354" s="242"/>
      <c r="E354" s="179"/>
      <c r="F354" s="179"/>
      <c r="G354" s="179"/>
      <c r="H354" s="400" t="s">
        <v>295</v>
      </c>
      <c r="I354" s="183">
        <f t="shared" si="51"/>
        <v>0</v>
      </c>
      <c r="J354" s="213">
        <v>0</v>
      </c>
      <c r="K354" s="213"/>
      <c r="L354" s="184"/>
      <c r="M354" s="183">
        <f t="shared" si="48"/>
        <v>3000</v>
      </c>
      <c r="N354" s="213"/>
      <c r="O354" s="213">
        <v>3000</v>
      </c>
      <c r="P354" s="179"/>
      <c r="Q354" s="183"/>
      <c r="R354" s="213"/>
      <c r="S354" s="213">
        <v>3000</v>
      </c>
      <c r="T354" s="179"/>
    </row>
    <row r="355" spans="1:20" ht="24.75" customHeight="1">
      <c r="A355" s="125"/>
      <c r="B355" s="242"/>
      <c r="C355" s="345"/>
      <c r="D355" s="242"/>
      <c r="E355" s="179"/>
      <c r="F355" s="179"/>
      <c r="G355" s="179"/>
      <c r="H355" s="400" t="s">
        <v>152</v>
      </c>
      <c r="I355" s="183">
        <f t="shared" si="51"/>
        <v>0</v>
      </c>
      <c r="J355" s="213">
        <v>0</v>
      </c>
      <c r="K355" s="213"/>
      <c r="L355" s="184"/>
      <c r="M355" s="183">
        <f t="shared" si="48"/>
        <v>10000</v>
      </c>
      <c r="N355" s="213">
        <v>10000</v>
      </c>
      <c r="O355" s="213"/>
      <c r="P355" s="179"/>
      <c r="Q355" s="183"/>
      <c r="R355" s="213"/>
      <c r="S355" s="213">
        <v>15000</v>
      </c>
      <c r="T355" s="179"/>
    </row>
    <row r="356" spans="1:20" ht="15">
      <c r="A356" s="125"/>
      <c r="B356" s="242"/>
      <c r="C356" s="345"/>
      <c r="D356" s="242"/>
      <c r="E356" s="179"/>
      <c r="F356" s="179"/>
      <c r="G356" s="179"/>
      <c r="H356" s="400" t="s">
        <v>296</v>
      </c>
      <c r="I356" s="183">
        <f t="shared" si="51"/>
        <v>0</v>
      </c>
      <c r="J356" s="213">
        <v>0</v>
      </c>
      <c r="K356" s="213"/>
      <c r="L356" s="184">
        <v>7000</v>
      </c>
      <c r="M356" s="183">
        <f t="shared" si="48"/>
        <v>0</v>
      </c>
      <c r="N356" s="213"/>
      <c r="O356" s="213"/>
      <c r="P356" s="179"/>
      <c r="Q356" s="183"/>
      <c r="R356" s="213"/>
      <c r="S356" s="213"/>
      <c r="T356" s="179"/>
    </row>
    <row r="357" spans="1:20" ht="15">
      <c r="A357" s="125"/>
      <c r="B357" s="242"/>
      <c r="C357" s="345"/>
      <c r="D357" s="242"/>
      <c r="E357" s="179"/>
      <c r="F357" s="179"/>
      <c r="G357" s="179"/>
      <c r="H357" s="400" t="s">
        <v>297</v>
      </c>
      <c r="I357" s="183">
        <f t="shared" si="51"/>
        <v>7000</v>
      </c>
      <c r="J357" s="213"/>
      <c r="K357" s="214">
        <v>7000</v>
      </c>
      <c r="L357" s="184"/>
      <c r="M357" s="183">
        <f t="shared" si="48"/>
        <v>0</v>
      </c>
      <c r="N357" s="213"/>
      <c r="O357" s="213"/>
      <c r="P357" s="179"/>
      <c r="Q357" s="183"/>
      <c r="R357" s="213"/>
      <c r="S357" s="213"/>
      <c r="T357" s="179"/>
    </row>
    <row r="358" spans="1:20" ht="15">
      <c r="A358" s="125"/>
      <c r="B358" s="242"/>
      <c r="C358" s="345"/>
      <c r="D358" s="242"/>
      <c r="E358" s="179"/>
      <c r="F358" s="179"/>
      <c r="G358" s="179"/>
      <c r="H358" s="400" t="s">
        <v>298</v>
      </c>
      <c r="I358" s="183">
        <f t="shared" si="51"/>
        <v>0</v>
      </c>
      <c r="J358" s="213"/>
      <c r="K358" s="213">
        <v>0</v>
      </c>
      <c r="L358" s="184">
        <v>6000</v>
      </c>
      <c r="M358" s="183">
        <f t="shared" si="48"/>
        <v>0</v>
      </c>
      <c r="N358" s="213"/>
      <c r="O358" s="213"/>
      <c r="P358" s="179"/>
      <c r="Q358" s="183"/>
      <c r="R358" s="213"/>
      <c r="S358" s="213"/>
      <c r="T358" s="179"/>
    </row>
    <row r="359" spans="1:20" ht="15">
      <c r="A359" s="125"/>
      <c r="B359" s="242"/>
      <c r="C359" s="345"/>
      <c r="D359" s="242"/>
      <c r="E359" s="179"/>
      <c r="F359" s="179"/>
      <c r="G359" s="179"/>
      <c r="H359" s="400" t="s">
        <v>299</v>
      </c>
      <c r="I359" s="183">
        <f t="shared" si="51"/>
        <v>0</v>
      </c>
      <c r="J359" s="213"/>
      <c r="K359" s="213"/>
      <c r="L359" s="184"/>
      <c r="M359" s="183">
        <f t="shared" si="48"/>
        <v>6000</v>
      </c>
      <c r="N359" s="213"/>
      <c r="O359" s="213">
        <v>6000</v>
      </c>
      <c r="P359" s="179"/>
      <c r="Q359" s="183"/>
      <c r="R359" s="213"/>
      <c r="S359" s="213"/>
      <c r="T359" s="179"/>
    </row>
    <row r="360" spans="1:20" ht="15">
      <c r="A360" s="125"/>
      <c r="B360" s="242"/>
      <c r="C360" s="345"/>
      <c r="D360" s="242"/>
      <c r="E360" s="179"/>
      <c r="F360" s="179"/>
      <c r="G360" s="179"/>
      <c r="H360" s="400" t="s">
        <v>300</v>
      </c>
      <c r="I360" s="183">
        <f t="shared" si="51"/>
        <v>0</v>
      </c>
      <c r="J360" s="213"/>
      <c r="K360" s="213"/>
      <c r="L360" s="184"/>
      <c r="M360" s="183">
        <f t="shared" si="48"/>
        <v>10000</v>
      </c>
      <c r="N360" s="213">
        <v>10000</v>
      </c>
      <c r="O360" s="213"/>
      <c r="P360" s="179"/>
      <c r="Q360" s="183"/>
      <c r="R360" s="213"/>
      <c r="S360" s="213"/>
      <c r="T360" s="179"/>
    </row>
    <row r="361" spans="1:20" ht="15">
      <c r="A361" s="125"/>
      <c r="B361" s="242"/>
      <c r="C361" s="345"/>
      <c r="D361" s="242"/>
      <c r="E361" s="179"/>
      <c r="F361" s="179"/>
      <c r="G361" s="179"/>
      <c r="H361" s="400" t="s">
        <v>301</v>
      </c>
      <c r="I361" s="183">
        <f t="shared" si="51"/>
        <v>0</v>
      </c>
      <c r="J361" s="213"/>
      <c r="K361" s="213"/>
      <c r="L361" s="184"/>
      <c r="M361" s="183">
        <f t="shared" si="48"/>
        <v>3000</v>
      </c>
      <c r="N361" s="213"/>
      <c r="O361" s="213">
        <v>3000</v>
      </c>
      <c r="P361" s="179"/>
      <c r="Q361" s="183"/>
      <c r="R361" s="213"/>
      <c r="S361" s="213"/>
      <c r="T361" s="179"/>
    </row>
    <row r="362" spans="1:20" ht="15">
      <c r="A362" s="125"/>
      <c r="B362" s="242"/>
      <c r="C362" s="345"/>
      <c r="D362" s="242"/>
      <c r="E362" s="179"/>
      <c r="F362" s="179"/>
      <c r="G362" s="179"/>
      <c r="H362" s="400" t="s">
        <v>302</v>
      </c>
      <c r="I362" s="183">
        <f t="shared" si="51"/>
        <v>2000</v>
      </c>
      <c r="J362" s="213">
        <v>2000</v>
      </c>
      <c r="K362" s="213">
        <v>0</v>
      </c>
      <c r="L362" s="184"/>
      <c r="M362" s="183">
        <f t="shared" si="48"/>
        <v>0</v>
      </c>
      <c r="N362" s="213"/>
      <c r="O362" s="213"/>
      <c r="P362" s="179"/>
      <c r="Q362" s="183"/>
      <c r="R362" s="213"/>
      <c r="S362" s="213"/>
      <c r="T362" s="179"/>
    </row>
    <row r="363" spans="1:20" ht="15">
      <c r="A363" s="125"/>
      <c r="B363" s="242"/>
      <c r="C363" s="345"/>
      <c r="D363" s="242"/>
      <c r="E363" s="179"/>
      <c r="F363" s="179"/>
      <c r="G363" s="179"/>
      <c r="H363" s="399" t="s">
        <v>303</v>
      </c>
      <c r="I363" s="183">
        <f t="shared" si="51"/>
        <v>0</v>
      </c>
      <c r="J363" s="213"/>
      <c r="K363" s="213"/>
      <c r="L363" s="184"/>
      <c r="M363" s="183">
        <f t="shared" si="48"/>
        <v>5000</v>
      </c>
      <c r="N363" s="213"/>
      <c r="O363" s="213">
        <v>5000</v>
      </c>
      <c r="P363" s="179"/>
      <c r="Q363" s="183"/>
      <c r="R363" s="213"/>
      <c r="S363" s="213"/>
      <c r="T363" s="179"/>
    </row>
    <row r="364" spans="1:20" ht="15">
      <c r="A364" s="125"/>
      <c r="B364" s="242"/>
      <c r="C364" s="345"/>
      <c r="D364" s="242"/>
      <c r="E364" s="179"/>
      <c r="F364" s="179"/>
      <c r="G364" s="179"/>
      <c r="H364" s="399" t="s">
        <v>304</v>
      </c>
      <c r="I364" s="183">
        <f t="shared" si="51"/>
        <v>0</v>
      </c>
      <c r="J364" s="213"/>
      <c r="K364" s="213"/>
      <c r="L364" s="184"/>
      <c r="M364" s="183">
        <f t="shared" si="48"/>
        <v>2000</v>
      </c>
      <c r="N364" s="213"/>
      <c r="O364" s="213">
        <v>2000</v>
      </c>
      <c r="P364" s="179"/>
      <c r="Q364" s="183"/>
      <c r="R364" s="213"/>
      <c r="S364" s="213"/>
      <c r="T364" s="179"/>
    </row>
    <row r="365" spans="1:20" ht="15">
      <c r="A365" s="125"/>
      <c r="B365" s="242"/>
      <c r="C365" s="345"/>
      <c r="D365" s="242"/>
      <c r="E365" s="179"/>
      <c r="F365" s="179"/>
      <c r="G365" s="179"/>
      <c r="H365" s="400" t="s">
        <v>305</v>
      </c>
      <c r="I365" s="183">
        <f t="shared" si="51"/>
        <v>0</v>
      </c>
      <c r="J365" s="213">
        <v>0</v>
      </c>
      <c r="K365" s="213"/>
      <c r="L365" s="184">
        <v>9000</v>
      </c>
      <c r="M365" s="183">
        <f t="shared" si="48"/>
        <v>0</v>
      </c>
      <c r="N365" s="213"/>
      <c r="O365" s="213"/>
      <c r="P365" s="179"/>
      <c r="Q365" s="183"/>
      <c r="R365" s="213"/>
      <c r="S365" s="213"/>
      <c r="T365" s="179"/>
    </row>
    <row r="366" spans="1:20" ht="15">
      <c r="A366" s="125"/>
      <c r="B366" s="242"/>
      <c r="C366" s="345"/>
      <c r="D366" s="242"/>
      <c r="E366" s="179"/>
      <c r="F366" s="179"/>
      <c r="G366" s="179"/>
      <c r="H366" s="400" t="s">
        <v>306</v>
      </c>
      <c r="I366" s="183">
        <f t="shared" si="51"/>
        <v>0</v>
      </c>
      <c r="J366" s="213"/>
      <c r="K366" s="213"/>
      <c r="L366" s="184"/>
      <c r="M366" s="183">
        <f t="shared" si="48"/>
        <v>10000</v>
      </c>
      <c r="N366" s="213">
        <v>10000</v>
      </c>
      <c r="O366" s="213"/>
      <c r="P366" s="179"/>
      <c r="Q366" s="183"/>
      <c r="R366" s="213"/>
      <c r="S366" s="213"/>
      <c r="T366" s="179"/>
    </row>
    <row r="367" spans="1:20" ht="15">
      <c r="A367" s="125"/>
      <c r="B367" s="242"/>
      <c r="C367" s="345"/>
      <c r="D367" s="242"/>
      <c r="E367" s="179"/>
      <c r="F367" s="179"/>
      <c r="G367" s="179"/>
      <c r="H367" s="399" t="s">
        <v>307</v>
      </c>
      <c r="I367" s="183">
        <f t="shared" si="51"/>
        <v>0</v>
      </c>
      <c r="J367" s="213"/>
      <c r="K367" s="213"/>
      <c r="L367" s="184">
        <v>0</v>
      </c>
      <c r="M367" s="183">
        <f t="shared" si="48"/>
        <v>0</v>
      </c>
      <c r="N367" s="213"/>
      <c r="O367" s="213"/>
      <c r="P367" s="179"/>
      <c r="Q367" s="183"/>
      <c r="R367" s="213"/>
      <c r="S367" s="213">
        <v>3000</v>
      </c>
      <c r="T367" s="179"/>
    </row>
    <row r="368" spans="1:20" ht="15">
      <c r="A368" s="125"/>
      <c r="B368" s="242"/>
      <c r="C368" s="345"/>
      <c r="D368" s="242"/>
      <c r="E368" s="179"/>
      <c r="F368" s="179"/>
      <c r="G368" s="179"/>
      <c r="H368" s="400" t="s">
        <v>308</v>
      </c>
      <c r="I368" s="183">
        <f t="shared" si="51"/>
        <v>0</v>
      </c>
      <c r="J368" s="213"/>
      <c r="K368" s="213"/>
      <c r="L368" s="184"/>
      <c r="M368" s="183">
        <f t="shared" si="48"/>
        <v>5000</v>
      </c>
      <c r="N368" s="213"/>
      <c r="O368" s="213">
        <v>5000</v>
      </c>
      <c r="P368" s="179"/>
      <c r="Q368" s="183"/>
      <c r="R368" s="213"/>
      <c r="S368" s="213"/>
      <c r="T368" s="179"/>
    </row>
    <row r="369" spans="1:20" ht="15">
      <c r="A369" s="125"/>
      <c r="B369" s="242"/>
      <c r="C369" s="345"/>
      <c r="D369" s="242"/>
      <c r="E369" s="179"/>
      <c r="F369" s="179"/>
      <c r="G369" s="179"/>
      <c r="H369" s="399" t="s">
        <v>309</v>
      </c>
      <c r="I369" s="183">
        <f t="shared" si="51"/>
        <v>3000</v>
      </c>
      <c r="J369" s="213">
        <v>3000</v>
      </c>
      <c r="K369" s="213"/>
      <c r="L369" s="184"/>
      <c r="M369" s="183">
        <f t="shared" si="48"/>
        <v>0</v>
      </c>
      <c r="N369" s="213"/>
      <c r="O369" s="213"/>
      <c r="P369" s="179"/>
      <c r="Q369" s="183"/>
      <c r="R369" s="213"/>
      <c r="S369" s="213">
        <v>2000</v>
      </c>
      <c r="T369" s="179"/>
    </row>
    <row r="370" spans="1:20" ht="15">
      <c r="A370" s="125"/>
      <c r="B370" s="242"/>
      <c r="C370" s="345"/>
      <c r="D370" s="242"/>
      <c r="E370" s="179"/>
      <c r="F370" s="179"/>
      <c r="G370" s="179"/>
      <c r="H370" s="399" t="s">
        <v>310</v>
      </c>
      <c r="I370" s="183">
        <f t="shared" si="51"/>
        <v>0</v>
      </c>
      <c r="J370" s="213"/>
      <c r="K370" s="213"/>
      <c r="L370" s="184"/>
      <c r="M370" s="183">
        <f t="shared" si="48"/>
        <v>0</v>
      </c>
      <c r="N370" s="213"/>
      <c r="O370" s="213"/>
      <c r="P370" s="179"/>
      <c r="Q370" s="183"/>
      <c r="R370" s="213"/>
      <c r="S370" s="213">
        <v>2000</v>
      </c>
      <c r="T370" s="179"/>
    </row>
    <row r="371" spans="1:20" ht="28.5">
      <c r="A371" s="125"/>
      <c r="B371" s="242"/>
      <c r="C371" s="345"/>
      <c r="D371" s="242"/>
      <c r="E371" s="179"/>
      <c r="F371" s="179"/>
      <c r="G371" s="179"/>
      <c r="H371" s="401" t="s">
        <v>311</v>
      </c>
      <c r="I371" s="183">
        <f t="shared" si="51"/>
        <v>0</v>
      </c>
      <c r="J371" s="213">
        <v>0</v>
      </c>
      <c r="K371" s="213"/>
      <c r="L371" s="184"/>
      <c r="M371" s="183">
        <f t="shared" si="48"/>
        <v>10000</v>
      </c>
      <c r="N371" s="213"/>
      <c r="O371" s="213">
        <v>10000</v>
      </c>
      <c r="P371" s="179"/>
      <c r="Q371" s="183"/>
      <c r="R371" s="213"/>
      <c r="S371" s="213"/>
      <c r="T371" s="179"/>
    </row>
    <row r="372" spans="1:20" ht="15">
      <c r="A372" s="125"/>
      <c r="B372" s="242"/>
      <c r="C372" s="345"/>
      <c r="D372" s="242"/>
      <c r="E372" s="179"/>
      <c r="F372" s="179"/>
      <c r="G372" s="179"/>
      <c r="H372" s="122" t="s">
        <v>243</v>
      </c>
      <c r="I372" s="183">
        <f t="shared" si="51"/>
        <v>40000</v>
      </c>
      <c r="J372" s="213">
        <v>20000</v>
      </c>
      <c r="K372" s="213">
        <v>20000</v>
      </c>
      <c r="L372" s="184"/>
      <c r="M372" s="183">
        <f t="shared" si="48"/>
        <v>0</v>
      </c>
      <c r="N372" s="213"/>
      <c r="O372" s="213"/>
      <c r="P372" s="179"/>
      <c r="Q372" s="183"/>
      <c r="R372" s="213"/>
      <c r="S372" s="213"/>
      <c r="T372" s="179"/>
    </row>
    <row r="373" spans="1:20" ht="15">
      <c r="A373" s="125"/>
      <c r="B373" s="242"/>
      <c r="C373" s="345"/>
      <c r="D373" s="242"/>
      <c r="E373" s="179"/>
      <c r="F373" s="179"/>
      <c r="G373" s="179"/>
      <c r="H373" s="142" t="s">
        <v>131</v>
      </c>
      <c r="I373" s="183">
        <f t="shared" si="51"/>
        <v>0</v>
      </c>
      <c r="J373" s="184">
        <v>0</v>
      </c>
      <c r="K373" s="184"/>
      <c r="L373" s="184"/>
      <c r="M373" s="183">
        <f t="shared" si="48"/>
        <v>0</v>
      </c>
      <c r="N373" s="179"/>
      <c r="O373" s="179"/>
      <c r="P373" s="179"/>
      <c r="Q373" s="183"/>
      <c r="R373" s="179"/>
      <c r="S373" s="179"/>
      <c r="T373" s="179"/>
    </row>
    <row r="374" spans="1:20" ht="15">
      <c r="A374" s="125"/>
      <c r="B374" s="242"/>
      <c r="C374" s="345"/>
      <c r="D374" s="242"/>
      <c r="E374" s="179"/>
      <c r="F374" s="179"/>
      <c r="G374" s="179"/>
      <c r="H374" s="142" t="s">
        <v>132</v>
      </c>
      <c r="I374" s="183">
        <f t="shared" si="51"/>
        <v>0</v>
      </c>
      <c r="J374" s="184">
        <v>0</v>
      </c>
      <c r="K374" s="184"/>
      <c r="L374" s="184"/>
      <c r="M374" s="183">
        <f t="shared" si="48"/>
        <v>0</v>
      </c>
      <c r="N374" s="179"/>
      <c r="O374" s="179"/>
      <c r="P374" s="179"/>
      <c r="Q374" s="183"/>
      <c r="R374" s="179"/>
      <c r="S374" s="179"/>
      <c r="T374" s="179"/>
    </row>
    <row r="375" spans="1:20" ht="15">
      <c r="A375" s="125"/>
      <c r="B375" s="242"/>
      <c r="C375" s="345"/>
      <c r="D375" s="242"/>
      <c r="E375" s="179"/>
      <c r="F375" s="179"/>
      <c r="G375" s="179"/>
      <c r="H375" s="125"/>
      <c r="I375" s="183">
        <f t="shared" si="51"/>
        <v>0</v>
      </c>
      <c r="J375" s="184"/>
      <c r="K375" s="184"/>
      <c r="L375" s="184"/>
      <c r="M375" s="183">
        <f t="shared" si="48"/>
        <v>0</v>
      </c>
      <c r="N375" s="179"/>
      <c r="O375" s="179"/>
      <c r="P375" s="179"/>
      <c r="Q375" s="183"/>
      <c r="R375" s="179"/>
      <c r="S375" s="179"/>
      <c r="T375" s="179"/>
    </row>
    <row r="376" spans="1:20" ht="15">
      <c r="A376" s="125"/>
      <c r="B376" s="242"/>
      <c r="C376" s="345"/>
      <c r="D376" s="242"/>
      <c r="E376" s="179"/>
      <c r="F376" s="179"/>
      <c r="G376" s="179"/>
      <c r="H376" s="125"/>
      <c r="I376" s="183">
        <f t="shared" si="51"/>
        <v>0</v>
      </c>
      <c r="J376" s="184"/>
      <c r="K376" s="184"/>
      <c r="L376" s="184"/>
      <c r="M376" s="183">
        <f t="shared" si="48"/>
        <v>0</v>
      </c>
      <c r="N376" s="179"/>
      <c r="O376" s="179"/>
      <c r="P376" s="179"/>
      <c r="Q376" s="183"/>
      <c r="R376" s="179"/>
      <c r="S376" s="179"/>
      <c r="T376" s="179"/>
    </row>
    <row r="377" spans="1:20" ht="15">
      <c r="A377" s="319"/>
      <c r="B377" s="242"/>
      <c r="C377" s="345"/>
      <c r="D377" s="242"/>
      <c r="E377" s="179"/>
      <c r="F377" s="179"/>
      <c r="G377" s="179"/>
      <c r="H377" s="320"/>
      <c r="I377" s="183">
        <f t="shared" si="51"/>
        <v>0</v>
      </c>
      <c r="J377" s="179">
        <f>K377+L377</f>
        <v>0</v>
      </c>
      <c r="K377" s="179">
        <v>0</v>
      </c>
      <c r="L377" s="179"/>
      <c r="M377" s="183">
        <f t="shared" si="48"/>
        <v>0</v>
      </c>
      <c r="N377" s="179">
        <f>O377+P377</f>
        <v>0</v>
      </c>
      <c r="O377" s="179">
        <v>0</v>
      </c>
      <c r="P377" s="179"/>
      <c r="Q377" s="183">
        <f t="shared" si="49"/>
        <v>0</v>
      </c>
      <c r="R377" s="179">
        <f>S377+T377</f>
        <v>0</v>
      </c>
      <c r="S377" s="179">
        <v>0</v>
      </c>
      <c r="T377" s="179"/>
    </row>
    <row r="378" spans="1:20" ht="15.75" thickBot="1">
      <c r="A378" s="321"/>
      <c r="B378" s="311"/>
      <c r="C378" s="357"/>
      <c r="D378" s="311"/>
      <c r="E378" s="215"/>
      <c r="F378" s="215"/>
      <c r="G378" s="313"/>
      <c r="H378" s="322"/>
      <c r="I378" s="183">
        <f t="shared" si="51"/>
        <v>0</v>
      </c>
      <c r="J378" s="215">
        <f>K378+L378</f>
        <v>0</v>
      </c>
      <c r="K378" s="215">
        <v>0</v>
      </c>
      <c r="L378" s="215"/>
      <c r="M378" s="183">
        <f>N378+O378</f>
        <v>0</v>
      </c>
      <c r="N378" s="215">
        <f>O378+P378</f>
        <v>0</v>
      </c>
      <c r="O378" s="215">
        <v>0</v>
      </c>
      <c r="P378" s="215"/>
      <c r="Q378" s="211">
        <f t="shared" si="49"/>
        <v>0</v>
      </c>
      <c r="R378" s="215">
        <f>S378+T378</f>
        <v>0</v>
      </c>
      <c r="S378" s="215">
        <v>0</v>
      </c>
      <c r="T378" s="215"/>
    </row>
    <row r="379" spans="1:20" ht="15.75" thickBot="1">
      <c r="A379" s="321"/>
      <c r="B379" s="237"/>
      <c r="C379" s="344">
        <v>94680</v>
      </c>
      <c r="D379" s="241"/>
      <c r="E379" s="175"/>
      <c r="F379" s="138" t="s">
        <v>9</v>
      </c>
      <c r="G379" s="138"/>
      <c r="H379" s="323"/>
      <c r="I379" s="175">
        <f aca="true" t="shared" si="53" ref="I379:I386">J379+K379</f>
        <v>53000</v>
      </c>
      <c r="J379" s="175">
        <f>SUM(J380:J406)</f>
        <v>53000</v>
      </c>
      <c r="K379" s="175">
        <f>SUM(K380:K406)</f>
        <v>0</v>
      </c>
      <c r="L379" s="175">
        <f>SUM(L380:L406)</f>
        <v>0</v>
      </c>
      <c r="M379" s="175">
        <f>SUM(M382:M385)</f>
        <v>70000</v>
      </c>
      <c r="N379" s="175">
        <f>N382+N383+N384+N385</f>
        <v>60000</v>
      </c>
      <c r="O379" s="175">
        <f>O382+O383+O384</f>
        <v>10000</v>
      </c>
      <c r="P379" s="175">
        <f>P382+P383+P384</f>
        <v>0</v>
      </c>
      <c r="Q379" s="175">
        <f>Q382+Q383+Q384</f>
        <v>0</v>
      </c>
      <c r="R379" s="175">
        <f>R382+R383+R384</f>
        <v>27000</v>
      </c>
      <c r="S379" s="175">
        <f>S382+S383+S384</f>
        <v>15000</v>
      </c>
      <c r="T379" s="175">
        <f>T380+T381+T382</f>
        <v>0</v>
      </c>
    </row>
    <row r="380" spans="1:20" ht="30" thickBot="1">
      <c r="A380" s="321"/>
      <c r="B380" s="237"/>
      <c r="C380" s="345"/>
      <c r="D380" s="254"/>
      <c r="E380" s="182"/>
      <c r="F380" s="324"/>
      <c r="G380" s="325"/>
      <c r="H380" s="402" t="s">
        <v>312</v>
      </c>
      <c r="I380" s="183">
        <f t="shared" si="53"/>
        <v>30000</v>
      </c>
      <c r="J380" s="184">
        <v>30000</v>
      </c>
      <c r="K380" s="209"/>
      <c r="L380" s="184"/>
      <c r="M380" s="183">
        <f aca="true" t="shared" si="54" ref="M380:M386">N380+O380</f>
        <v>0</v>
      </c>
      <c r="N380" s="209"/>
      <c r="O380" s="326"/>
      <c r="P380" s="179"/>
      <c r="Q380" s="183"/>
      <c r="R380" s="179"/>
      <c r="S380" s="179">
        <v>0</v>
      </c>
      <c r="T380" s="179">
        <v>0</v>
      </c>
    </row>
    <row r="381" spans="1:20" ht="30" thickBot="1">
      <c r="A381" s="321"/>
      <c r="B381" s="237"/>
      <c r="C381" s="345"/>
      <c r="D381" s="254"/>
      <c r="E381" s="182"/>
      <c r="F381" s="324"/>
      <c r="G381" s="325"/>
      <c r="H381" s="402" t="s">
        <v>313</v>
      </c>
      <c r="I381" s="183">
        <f t="shared" si="53"/>
        <v>18000</v>
      </c>
      <c r="J381" s="209">
        <v>18000</v>
      </c>
      <c r="K381" s="209"/>
      <c r="L381" s="184"/>
      <c r="M381" s="183">
        <f t="shared" si="54"/>
        <v>0</v>
      </c>
      <c r="N381" s="209"/>
      <c r="O381" s="326"/>
      <c r="P381" s="179"/>
      <c r="Q381" s="183"/>
      <c r="R381" s="179">
        <f>S381+T381</f>
        <v>0</v>
      </c>
      <c r="S381" s="179">
        <f>SUM(S384:S386)</f>
        <v>0</v>
      </c>
      <c r="T381" s="179"/>
    </row>
    <row r="382" spans="1:20" ht="30" thickBot="1">
      <c r="A382" s="321"/>
      <c r="B382" s="200"/>
      <c r="C382" s="345"/>
      <c r="D382" s="242"/>
      <c r="E382" s="179"/>
      <c r="F382" s="327"/>
      <c r="G382" s="179"/>
      <c r="H382" s="402" t="s">
        <v>314</v>
      </c>
      <c r="I382" s="183">
        <f t="shared" si="53"/>
        <v>0</v>
      </c>
      <c r="J382" s="209"/>
      <c r="K382" s="209"/>
      <c r="L382" s="184"/>
      <c r="M382" s="183">
        <f t="shared" si="54"/>
        <v>2000</v>
      </c>
      <c r="N382" s="209"/>
      <c r="O382" s="209">
        <v>2000</v>
      </c>
      <c r="P382" s="179">
        <v>0</v>
      </c>
      <c r="Q382" s="183"/>
      <c r="R382" s="179">
        <f>S382+T382</f>
        <v>0</v>
      </c>
      <c r="S382" s="179">
        <f>SUM(S385:S387)</f>
        <v>0</v>
      </c>
      <c r="T382" s="179">
        <v>0</v>
      </c>
    </row>
    <row r="383" spans="1:20" ht="30" thickBot="1">
      <c r="A383" s="321"/>
      <c r="B383" s="200"/>
      <c r="C383" s="345"/>
      <c r="D383" s="242"/>
      <c r="E383" s="179"/>
      <c r="F383" s="327"/>
      <c r="G383" s="179"/>
      <c r="H383" s="402" t="s">
        <v>509</v>
      </c>
      <c r="I383" s="183">
        <f t="shared" si="53"/>
        <v>0</v>
      </c>
      <c r="J383" s="209"/>
      <c r="K383" s="209"/>
      <c r="L383" s="184"/>
      <c r="M383" s="183">
        <f t="shared" si="54"/>
        <v>8000</v>
      </c>
      <c r="N383" s="209"/>
      <c r="O383" s="209">
        <v>8000</v>
      </c>
      <c r="P383" s="179">
        <v>0</v>
      </c>
      <c r="Q383" s="183"/>
      <c r="R383" s="179">
        <v>0</v>
      </c>
      <c r="S383" s="179">
        <v>15000</v>
      </c>
      <c r="T383" s="179">
        <v>0</v>
      </c>
    </row>
    <row r="384" spans="1:20" ht="15.75" thickBot="1">
      <c r="A384" s="321"/>
      <c r="B384" s="200"/>
      <c r="C384" s="345"/>
      <c r="D384" s="242"/>
      <c r="E384" s="179"/>
      <c r="F384" s="327"/>
      <c r="G384" s="179"/>
      <c r="H384" s="402" t="s">
        <v>510</v>
      </c>
      <c r="I384" s="183">
        <f t="shared" si="53"/>
        <v>0</v>
      </c>
      <c r="J384" s="209"/>
      <c r="K384" s="209"/>
      <c r="L384" s="184"/>
      <c r="M384" s="183">
        <f t="shared" si="54"/>
        <v>10000</v>
      </c>
      <c r="N384" s="209">
        <v>10000</v>
      </c>
      <c r="O384" s="326"/>
      <c r="P384" s="179">
        <v>0</v>
      </c>
      <c r="Q384" s="183"/>
      <c r="R384" s="179">
        <v>27000</v>
      </c>
      <c r="S384" s="179">
        <f>SUM(S387:S389)</f>
        <v>0</v>
      </c>
      <c r="T384" s="179">
        <v>0</v>
      </c>
    </row>
    <row r="385" spans="1:20" ht="30" thickBot="1">
      <c r="A385" s="321"/>
      <c r="B385" s="328"/>
      <c r="C385" s="359"/>
      <c r="D385" s="329"/>
      <c r="E385" s="330"/>
      <c r="F385" s="331"/>
      <c r="G385" s="179"/>
      <c r="H385" s="402" t="s">
        <v>315</v>
      </c>
      <c r="I385" s="183">
        <f t="shared" si="53"/>
        <v>0</v>
      </c>
      <c r="J385" s="209"/>
      <c r="K385" s="209"/>
      <c r="L385" s="184">
        <v>0</v>
      </c>
      <c r="M385" s="183">
        <f t="shared" si="54"/>
        <v>50000</v>
      </c>
      <c r="N385" s="209">
        <v>50000</v>
      </c>
      <c r="O385" s="326"/>
      <c r="P385" s="179">
        <v>0</v>
      </c>
      <c r="Q385" s="183"/>
      <c r="R385" s="179">
        <f>S385+T385</f>
        <v>0</v>
      </c>
      <c r="S385" s="179">
        <f>SUM(S388:S390)</f>
        <v>0</v>
      </c>
      <c r="T385" s="179">
        <v>0</v>
      </c>
    </row>
    <row r="386" spans="1:20" ht="27" thickBot="1">
      <c r="A386" s="321"/>
      <c r="B386" s="332"/>
      <c r="C386" s="360"/>
      <c r="D386" s="332"/>
      <c r="E386" s="332"/>
      <c r="F386" s="333"/>
      <c r="G386" s="334"/>
      <c r="H386" s="122" t="s">
        <v>514</v>
      </c>
      <c r="I386" s="183">
        <f t="shared" si="53"/>
        <v>5000</v>
      </c>
      <c r="J386" s="184">
        <v>5000</v>
      </c>
      <c r="K386" s="184"/>
      <c r="L386" s="184">
        <v>0</v>
      </c>
      <c r="M386" s="183">
        <f t="shared" si="54"/>
        <v>0</v>
      </c>
      <c r="N386" s="335"/>
      <c r="O386" s="335"/>
      <c r="P386" s="335"/>
      <c r="Q386" s="336"/>
      <c r="R386" s="335"/>
      <c r="S386" s="179">
        <f>SUM(S389:S391)</f>
        <v>0</v>
      </c>
      <c r="T386" s="335"/>
    </row>
  </sheetData>
  <sheetProtection/>
  <mergeCells count="37">
    <mergeCell ref="E265:H265"/>
    <mergeCell ref="E277:H277"/>
    <mergeCell ref="D299:H299"/>
    <mergeCell ref="D215:H215"/>
    <mergeCell ref="E216:H216"/>
    <mergeCell ref="E236:H236"/>
    <mergeCell ref="E239:H239"/>
    <mergeCell ref="D244:H244"/>
    <mergeCell ref="E245:H245"/>
    <mergeCell ref="E29:H29"/>
    <mergeCell ref="D83:H83"/>
    <mergeCell ref="D102:H102"/>
    <mergeCell ref="E103:H103"/>
    <mergeCell ref="D183:H183"/>
    <mergeCell ref="E184:H184"/>
    <mergeCell ref="E11:H11"/>
    <mergeCell ref="D15:H15"/>
    <mergeCell ref="E16:H16"/>
    <mergeCell ref="D24:H24"/>
    <mergeCell ref="E25:H25"/>
    <mergeCell ref="D28:H28"/>
    <mergeCell ref="I4:K4"/>
    <mergeCell ref="M4:O4"/>
    <mergeCell ref="Q4:S4"/>
    <mergeCell ref="A7:H7"/>
    <mergeCell ref="B9:G9"/>
    <mergeCell ref="D10:H10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" right="0.2" top="0.45" bottom="0.41" header="0.3" footer="0.3"/>
  <pageSetup horizontalDpi="600" verticalDpi="600" orientation="landscape" paperSize="9" scale="49" r:id="rId1"/>
  <rowBreaks count="2" manualBreakCount="2">
    <brk id="313" max="19" man="1"/>
    <brk id="3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60" zoomScaleNormal="90" zoomScalePageLayoutView="0" workbookViewId="0" topLeftCell="A25">
      <selection activeCell="H14" sqref="H14"/>
    </sheetView>
  </sheetViews>
  <sheetFormatPr defaultColWidth="9.140625" defaultRowHeight="15"/>
  <cols>
    <col min="1" max="1" width="52.140625" style="0" customWidth="1"/>
    <col min="2" max="2" width="19.00390625" style="0" customWidth="1"/>
    <col min="3" max="3" width="27.140625" style="0" customWidth="1"/>
    <col min="4" max="4" width="27.140625" style="0" bestFit="1" customWidth="1"/>
    <col min="5" max="5" width="26.8515625" style="0" bestFit="1" customWidth="1"/>
  </cols>
  <sheetData>
    <row r="1" spans="1:3" ht="16.5" thickBot="1">
      <c r="A1" s="42" t="s">
        <v>320</v>
      </c>
      <c r="B1" s="33"/>
      <c r="C1" s="43"/>
    </row>
    <row r="2" spans="1:5" ht="20.25" customHeight="1" thickBot="1">
      <c r="A2" s="44" t="s">
        <v>321</v>
      </c>
      <c r="B2" s="45" t="s">
        <v>322</v>
      </c>
      <c r="C2" s="46" t="s">
        <v>387</v>
      </c>
      <c r="D2" s="46" t="s">
        <v>388</v>
      </c>
      <c r="E2" s="46" t="s">
        <v>389</v>
      </c>
    </row>
    <row r="3" spans="1:5" ht="20.25" customHeight="1" thickBot="1">
      <c r="A3" s="47" t="s">
        <v>323</v>
      </c>
      <c r="B3" s="48">
        <v>39500</v>
      </c>
      <c r="C3" s="415">
        <v>39500</v>
      </c>
      <c r="D3" s="424">
        <v>39500</v>
      </c>
      <c r="E3" s="424">
        <v>39500</v>
      </c>
    </row>
    <row r="4" spans="1:5" ht="20.25" customHeight="1" thickBot="1">
      <c r="A4" s="47" t="s">
        <v>324</v>
      </c>
      <c r="B4" s="48">
        <v>10000</v>
      </c>
      <c r="C4" s="415">
        <v>10000</v>
      </c>
      <c r="D4" s="424">
        <v>10000</v>
      </c>
      <c r="E4" s="424">
        <v>10000</v>
      </c>
    </row>
    <row r="5" spans="1:5" ht="20.25" customHeight="1" thickBot="1">
      <c r="A5" s="47" t="s">
        <v>325</v>
      </c>
      <c r="B5" s="48">
        <v>1000</v>
      </c>
      <c r="C5" s="415">
        <v>1000</v>
      </c>
      <c r="D5" s="424">
        <v>1000</v>
      </c>
      <c r="E5" s="424">
        <v>1000</v>
      </c>
    </row>
    <row r="6" spans="1:5" ht="20.25" customHeight="1" thickBot="1">
      <c r="A6" s="47" t="s">
        <v>326</v>
      </c>
      <c r="B6" s="48">
        <v>17000</v>
      </c>
      <c r="C6" s="415">
        <v>17000</v>
      </c>
      <c r="D6" s="424">
        <v>17000</v>
      </c>
      <c r="E6" s="424">
        <v>17000</v>
      </c>
    </row>
    <row r="7" spans="1:5" ht="20.25" customHeight="1" thickBot="1">
      <c r="A7" s="47" t="s">
        <v>327</v>
      </c>
      <c r="B7" s="48">
        <v>3000</v>
      </c>
      <c r="C7" s="415">
        <v>3000</v>
      </c>
      <c r="D7" s="424">
        <v>3000</v>
      </c>
      <c r="E7" s="424">
        <v>3000</v>
      </c>
    </row>
    <row r="8" spans="1:5" ht="20.25" customHeight="1" thickBot="1">
      <c r="A8" s="47" t="s">
        <v>328</v>
      </c>
      <c r="B8" s="48">
        <v>1200</v>
      </c>
      <c r="C8" s="415">
        <v>1200</v>
      </c>
      <c r="D8" s="424">
        <v>1200</v>
      </c>
      <c r="E8" s="424">
        <v>1200</v>
      </c>
    </row>
    <row r="9" spans="1:5" ht="20.25" customHeight="1" thickBot="1">
      <c r="A9" s="47" t="s">
        <v>329</v>
      </c>
      <c r="B9" s="49" t="s">
        <v>330</v>
      </c>
      <c r="C9" s="420" t="s">
        <v>331</v>
      </c>
      <c r="D9" s="421" t="s">
        <v>331</v>
      </c>
      <c r="E9" s="421" t="s">
        <v>331</v>
      </c>
    </row>
    <row r="10" spans="1:5" ht="20.25" customHeight="1" thickBot="1">
      <c r="A10" s="47" t="s">
        <v>332</v>
      </c>
      <c r="B10" s="48">
        <v>3600</v>
      </c>
      <c r="C10" s="415">
        <v>3600</v>
      </c>
      <c r="D10" s="424">
        <v>3600</v>
      </c>
      <c r="E10" s="424">
        <v>3600</v>
      </c>
    </row>
    <row r="11" spans="1:5" ht="20.25" customHeight="1" thickBot="1">
      <c r="A11" s="47" t="s">
        <v>333</v>
      </c>
      <c r="B11" s="48">
        <v>3500</v>
      </c>
      <c r="C11" s="415">
        <v>3500</v>
      </c>
      <c r="D11" s="424">
        <v>3500</v>
      </c>
      <c r="E11" s="424">
        <v>3500</v>
      </c>
    </row>
    <row r="12" spans="1:5" ht="20.25" customHeight="1" thickBot="1">
      <c r="A12" s="47" t="s">
        <v>334</v>
      </c>
      <c r="B12" s="48">
        <v>1500</v>
      </c>
      <c r="C12" s="415">
        <v>1500</v>
      </c>
      <c r="D12" s="424">
        <v>1500</v>
      </c>
      <c r="E12" s="424">
        <v>1500</v>
      </c>
    </row>
    <row r="13" spans="1:5" ht="20.25" customHeight="1" thickBot="1">
      <c r="A13" s="50" t="s">
        <v>335</v>
      </c>
      <c r="B13" s="51">
        <f>SUM(B3:B12)</f>
        <v>80300</v>
      </c>
      <c r="C13" s="52">
        <f>SUM(C3:C12)</f>
        <v>80300</v>
      </c>
      <c r="D13" s="52">
        <f>SUM(D3:D12)</f>
        <v>80300</v>
      </c>
      <c r="E13" s="52">
        <f>SUM(E3:E12)</f>
        <v>80300</v>
      </c>
    </row>
    <row r="14" spans="1:5" ht="20.25" customHeight="1" thickBot="1">
      <c r="A14" s="53" t="s">
        <v>336</v>
      </c>
      <c r="B14" s="48">
        <v>150500</v>
      </c>
      <c r="C14" s="415">
        <v>137000</v>
      </c>
      <c r="D14" s="424">
        <v>176850</v>
      </c>
      <c r="E14" s="424">
        <v>178028</v>
      </c>
    </row>
    <row r="15" spans="1:5" ht="20.25" customHeight="1" thickBot="1">
      <c r="A15" s="53" t="s">
        <v>337</v>
      </c>
      <c r="B15" s="54"/>
      <c r="C15" s="425"/>
      <c r="D15" s="426"/>
      <c r="E15" s="426"/>
    </row>
    <row r="16" spans="1:5" ht="20.25" customHeight="1" thickBot="1">
      <c r="A16" s="53" t="s">
        <v>338</v>
      </c>
      <c r="B16" s="54"/>
      <c r="C16" s="427">
        <v>15000</v>
      </c>
      <c r="D16" s="428">
        <v>16000</v>
      </c>
      <c r="E16" s="428">
        <v>18000</v>
      </c>
    </row>
    <row r="17" spans="1:5" ht="20.25" customHeight="1" thickBot="1">
      <c r="A17" s="53" t="s">
        <v>339</v>
      </c>
      <c r="B17" s="48">
        <v>20000</v>
      </c>
      <c r="C17" s="415">
        <v>20000</v>
      </c>
      <c r="D17" s="424">
        <v>20000</v>
      </c>
      <c r="E17" s="424">
        <v>20000</v>
      </c>
    </row>
    <row r="18" spans="1:5" ht="20.25" customHeight="1" thickBot="1">
      <c r="A18" s="53" t="s">
        <v>340</v>
      </c>
      <c r="B18" s="48">
        <v>85000</v>
      </c>
      <c r="C18" s="415">
        <v>85000</v>
      </c>
      <c r="D18" s="424">
        <v>85000</v>
      </c>
      <c r="E18" s="424">
        <v>85000</v>
      </c>
    </row>
    <row r="19" spans="1:5" ht="20.25" customHeight="1" thickBot="1">
      <c r="A19" s="55" t="s">
        <v>341</v>
      </c>
      <c r="B19" s="51">
        <f>SUM(B14:B18)</f>
        <v>255500</v>
      </c>
      <c r="C19" s="52">
        <f>SUM(C14:C18)</f>
        <v>257000</v>
      </c>
      <c r="D19" s="52">
        <f>SUM(D14:D18)</f>
        <v>297850</v>
      </c>
      <c r="E19" s="52">
        <f>SUM(E14:E18)</f>
        <v>301028</v>
      </c>
    </row>
    <row r="20" spans="1:5" ht="20.25" customHeight="1" thickBot="1">
      <c r="A20" s="47" t="s">
        <v>342</v>
      </c>
      <c r="B20" s="48">
        <v>362000</v>
      </c>
      <c r="C20" s="415">
        <v>364000</v>
      </c>
      <c r="D20" s="415">
        <v>365000</v>
      </c>
      <c r="E20" s="415">
        <v>369124</v>
      </c>
    </row>
    <row r="21" spans="1:5" ht="20.25" customHeight="1" thickBot="1">
      <c r="A21" s="47" t="s">
        <v>343</v>
      </c>
      <c r="B21" s="48"/>
      <c r="C21" s="415">
        <v>92487</v>
      </c>
      <c r="D21" s="415">
        <v>92487</v>
      </c>
      <c r="E21" s="415">
        <v>108487</v>
      </c>
    </row>
    <row r="22" spans="1:5" ht="20.25" customHeight="1" thickBot="1">
      <c r="A22" s="53" t="s">
        <v>344</v>
      </c>
      <c r="B22" s="48">
        <v>4000</v>
      </c>
      <c r="C22" s="415">
        <v>4000</v>
      </c>
      <c r="D22" s="424">
        <v>4000</v>
      </c>
      <c r="E22" s="424">
        <v>4000</v>
      </c>
    </row>
    <row r="23" spans="1:5" ht="20.25" customHeight="1" thickBot="1">
      <c r="A23" s="47" t="s">
        <v>345</v>
      </c>
      <c r="B23" s="48">
        <v>10000</v>
      </c>
      <c r="C23" s="415">
        <v>10000</v>
      </c>
      <c r="D23" s="424">
        <v>10000</v>
      </c>
      <c r="E23" s="424">
        <v>10000</v>
      </c>
    </row>
    <row r="24" spans="1:5" ht="20.25" customHeight="1" thickBot="1">
      <c r="A24" s="53" t="s">
        <v>346</v>
      </c>
      <c r="B24" s="48">
        <v>73000</v>
      </c>
      <c r="C24" s="415">
        <v>73000</v>
      </c>
      <c r="D24" s="424">
        <v>75000</v>
      </c>
      <c r="E24" s="424">
        <v>75000</v>
      </c>
    </row>
    <row r="25" spans="1:5" ht="20.25" customHeight="1" thickBot="1">
      <c r="A25" s="55" t="s">
        <v>347</v>
      </c>
      <c r="B25" s="51">
        <f>SUM(B20:B24)</f>
        <v>449000</v>
      </c>
      <c r="C25" s="52">
        <f>SUM(C20:C24)</f>
        <v>543487</v>
      </c>
      <c r="D25" s="52">
        <f>SUM(D20:D24)</f>
        <v>546487</v>
      </c>
      <c r="E25" s="52">
        <f>SUM(E20:E24)</f>
        <v>566611</v>
      </c>
    </row>
    <row r="26" spans="1:5" ht="20.25" customHeight="1" thickBot="1">
      <c r="A26" s="53" t="s">
        <v>348</v>
      </c>
      <c r="B26" s="56"/>
      <c r="C26" s="416"/>
      <c r="D26" s="419"/>
      <c r="E26" s="419"/>
    </row>
    <row r="27" spans="1:5" ht="20.25" customHeight="1" thickBot="1">
      <c r="A27" s="47" t="s">
        <v>349</v>
      </c>
      <c r="B27" s="56"/>
      <c r="C27" s="416"/>
      <c r="D27" s="419"/>
      <c r="E27" s="419"/>
    </row>
    <row r="28" spans="1:5" ht="20.25" customHeight="1" thickBot="1">
      <c r="A28" s="47" t="s">
        <v>350</v>
      </c>
      <c r="B28" s="56"/>
      <c r="C28" s="416"/>
      <c r="D28" s="419"/>
      <c r="E28" s="419"/>
    </row>
    <row r="29" spans="1:5" ht="20.25" customHeight="1" thickBot="1">
      <c r="A29" s="47" t="s">
        <v>351</v>
      </c>
      <c r="B29" s="56"/>
      <c r="C29" s="416"/>
      <c r="D29" s="419"/>
      <c r="E29" s="419"/>
    </row>
    <row r="30" spans="1:5" ht="20.25" customHeight="1" thickBot="1">
      <c r="A30" s="47" t="s">
        <v>352</v>
      </c>
      <c r="B30" s="56"/>
      <c r="C30" s="416"/>
      <c r="D30" s="419"/>
      <c r="E30" s="419"/>
    </row>
    <row r="31" spans="1:5" ht="20.25" customHeight="1" thickBot="1">
      <c r="A31" s="53" t="s">
        <v>353</v>
      </c>
      <c r="B31" s="56"/>
      <c r="C31" s="416"/>
      <c r="D31" s="419"/>
      <c r="E31" s="419"/>
    </row>
    <row r="32" spans="1:5" ht="20.25" customHeight="1" thickBot="1">
      <c r="A32" s="53" t="s">
        <v>354</v>
      </c>
      <c r="B32" s="56"/>
      <c r="C32" s="416"/>
      <c r="D32" s="419"/>
      <c r="E32" s="419"/>
    </row>
    <row r="33" spans="1:5" ht="20.25" customHeight="1" thickBot="1">
      <c r="A33" s="53" t="s">
        <v>355</v>
      </c>
      <c r="B33" s="56"/>
      <c r="C33" s="416"/>
      <c r="D33" s="419"/>
      <c r="E33" s="419"/>
    </row>
    <row r="34" spans="1:5" ht="20.25" customHeight="1" thickBot="1">
      <c r="A34" s="53" t="s">
        <v>356</v>
      </c>
      <c r="B34" s="56"/>
      <c r="C34" s="416"/>
      <c r="D34" s="419"/>
      <c r="E34" s="419"/>
    </row>
    <row r="35" spans="1:5" ht="20.25" customHeight="1" thickBot="1">
      <c r="A35" s="53" t="s">
        <v>357</v>
      </c>
      <c r="B35" s="57">
        <v>0</v>
      </c>
      <c r="C35" s="422">
        <v>0</v>
      </c>
      <c r="D35" s="423">
        <v>0</v>
      </c>
      <c r="E35" s="423">
        <v>0</v>
      </c>
    </row>
    <row r="36" spans="1:5" ht="20.25" customHeight="1" thickBot="1">
      <c r="A36" s="53" t="s">
        <v>358</v>
      </c>
      <c r="B36" s="58">
        <v>3500</v>
      </c>
      <c r="C36" s="417">
        <v>3500</v>
      </c>
      <c r="D36" s="418">
        <v>3500</v>
      </c>
      <c r="E36" s="418">
        <v>3500</v>
      </c>
    </row>
    <row r="37" spans="1:5" ht="20.25" customHeight="1" thickBot="1">
      <c r="A37" s="53" t="s">
        <v>359</v>
      </c>
      <c r="B37" s="57">
        <v>500</v>
      </c>
      <c r="C37" s="422">
        <v>500</v>
      </c>
      <c r="D37" s="423">
        <v>500</v>
      </c>
      <c r="E37" s="423">
        <v>500</v>
      </c>
    </row>
    <row r="38" spans="1:5" ht="20.25" customHeight="1" thickBot="1">
      <c r="A38" s="55" t="s">
        <v>360</v>
      </c>
      <c r="B38" s="51">
        <f>SUM(B26:B37)</f>
        <v>4000</v>
      </c>
      <c r="C38" s="52">
        <f>SUM(C35:C37)</f>
        <v>4000</v>
      </c>
      <c r="D38" s="52">
        <f>SUM(D35:D37)</f>
        <v>4000</v>
      </c>
      <c r="E38" s="52">
        <f>SUM(E35:E37)</f>
        <v>4000</v>
      </c>
    </row>
    <row r="39" spans="1:5" ht="20.25" customHeight="1" thickBot="1">
      <c r="A39" s="47" t="s">
        <v>361</v>
      </c>
      <c r="B39" s="56"/>
      <c r="C39" s="416"/>
      <c r="D39" s="419"/>
      <c r="E39" s="419"/>
    </row>
    <row r="40" spans="1:5" ht="20.25" customHeight="1" thickBot="1">
      <c r="A40" s="47" t="s">
        <v>362</v>
      </c>
      <c r="B40" s="57">
        <v>20000</v>
      </c>
      <c r="C40" s="422">
        <v>20000</v>
      </c>
      <c r="D40" s="423">
        <v>20000</v>
      </c>
      <c r="E40" s="423">
        <v>20000</v>
      </c>
    </row>
    <row r="41" spans="1:5" ht="20.25" customHeight="1" thickBot="1">
      <c r="A41" s="47" t="s">
        <v>363</v>
      </c>
      <c r="B41" s="56"/>
      <c r="C41" s="416"/>
      <c r="D41" s="419"/>
      <c r="E41" s="419"/>
    </row>
    <row r="42" spans="1:5" ht="20.25" customHeight="1" thickBot="1">
      <c r="A42" s="53" t="s">
        <v>364</v>
      </c>
      <c r="B42" s="48">
        <v>1500</v>
      </c>
      <c r="C42" s="415">
        <v>1500</v>
      </c>
      <c r="D42" s="424">
        <v>1500</v>
      </c>
      <c r="E42" s="424">
        <v>1500</v>
      </c>
    </row>
    <row r="43" spans="1:5" ht="20.25" customHeight="1" thickBot="1">
      <c r="A43" s="53" t="s">
        <v>365</v>
      </c>
      <c r="B43" s="48">
        <v>20000</v>
      </c>
      <c r="C43" s="415">
        <v>20000</v>
      </c>
      <c r="D43" s="424">
        <v>20000</v>
      </c>
      <c r="E43" s="424">
        <v>20000</v>
      </c>
    </row>
    <row r="44" spans="1:5" ht="20.25" customHeight="1" thickBot="1">
      <c r="A44" s="55" t="s">
        <v>366</v>
      </c>
      <c r="B44" s="51">
        <f>SUM(B39:B43)</f>
        <v>41500</v>
      </c>
      <c r="C44" s="52">
        <f>SUM(C40:C43)</f>
        <v>41500</v>
      </c>
      <c r="D44" s="52">
        <f>SUM(D40:D43)</f>
        <v>41500</v>
      </c>
      <c r="E44" s="52">
        <f>SUM(E40:E43)</f>
        <v>41500</v>
      </c>
    </row>
    <row r="45" spans="1:5" ht="20.25" customHeight="1" thickBot="1">
      <c r="A45" s="47" t="s">
        <v>367</v>
      </c>
      <c r="B45" s="48">
        <v>99115</v>
      </c>
      <c r="C45" s="415">
        <v>99791</v>
      </c>
      <c r="D45" s="424">
        <v>99996</v>
      </c>
      <c r="E45" s="424">
        <v>99748</v>
      </c>
    </row>
    <row r="46" spans="1:5" ht="20.25" customHeight="1" thickBot="1">
      <c r="A46" s="47" t="s">
        <v>368</v>
      </c>
      <c r="B46" s="58">
        <v>1000</v>
      </c>
      <c r="C46" s="417">
        <v>1000</v>
      </c>
      <c r="D46" s="418">
        <v>1000</v>
      </c>
      <c r="E46" s="418">
        <v>1000</v>
      </c>
    </row>
    <row r="47" spans="1:5" ht="20.25" customHeight="1" thickBot="1">
      <c r="A47" s="47" t="s">
        <v>369</v>
      </c>
      <c r="B47" s="58">
        <v>25000</v>
      </c>
      <c r="C47" s="417">
        <v>25000</v>
      </c>
      <c r="D47" s="418">
        <v>25000</v>
      </c>
      <c r="E47" s="418">
        <v>25000</v>
      </c>
    </row>
    <row r="48" spans="1:5" ht="20.25" customHeight="1" thickBot="1">
      <c r="A48" s="53" t="s">
        <v>345</v>
      </c>
      <c r="B48" s="58">
        <v>3000</v>
      </c>
      <c r="C48" s="417">
        <v>3000</v>
      </c>
      <c r="D48" s="418">
        <v>3000</v>
      </c>
      <c r="E48" s="418">
        <v>3000</v>
      </c>
    </row>
    <row r="49" spans="1:5" ht="20.25" customHeight="1" thickBot="1">
      <c r="A49" s="55" t="s">
        <v>370</v>
      </c>
      <c r="B49" s="51">
        <f>SUM(B45:B48)</f>
        <v>128115</v>
      </c>
      <c r="C49" s="52">
        <f>SUM(C45:C48)</f>
        <v>128791</v>
      </c>
      <c r="D49" s="52">
        <f>SUM(D45:D48)</f>
        <v>128996</v>
      </c>
      <c r="E49" s="52">
        <f>SUM(E45:E48)</f>
        <v>128748</v>
      </c>
    </row>
    <row r="50" spans="1:5" ht="20.25" customHeight="1" thickBot="1">
      <c r="A50" s="47" t="s">
        <v>332</v>
      </c>
      <c r="B50" s="49">
        <v>500</v>
      </c>
      <c r="C50" s="420">
        <v>500</v>
      </c>
      <c r="D50" s="421">
        <v>500</v>
      </c>
      <c r="E50" s="421">
        <v>500</v>
      </c>
    </row>
    <row r="51" spans="1:5" ht="20.25" customHeight="1" thickBot="1">
      <c r="A51" s="47" t="s">
        <v>371</v>
      </c>
      <c r="B51" s="49">
        <v>300</v>
      </c>
      <c r="C51" s="420">
        <v>300</v>
      </c>
      <c r="D51" s="421">
        <v>300</v>
      </c>
      <c r="E51" s="421">
        <v>300</v>
      </c>
    </row>
    <row r="52" spans="1:5" ht="20.25" customHeight="1" thickBot="1">
      <c r="A52" s="53" t="s">
        <v>372</v>
      </c>
      <c r="B52" s="49">
        <v>200</v>
      </c>
      <c r="C52" s="420">
        <v>200</v>
      </c>
      <c r="D52" s="421">
        <v>200</v>
      </c>
      <c r="E52" s="421">
        <v>200</v>
      </c>
    </row>
    <row r="53" spans="1:5" ht="20.25" customHeight="1" thickBot="1">
      <c r="A53" s="53" t="s">
        <v>373</v>
      </c>
      <c r="B53" s="57">
        <v>2000</v>
      </c>
      <c r="C53" s="422">
        <v>2000</v>
      </c>
      <c r="D53" s="423">
        <v>2000</v>
      </c>
      <c r="E53" s="423">
        <v>2000</v>
      </c>
    </row>
    <row r="54" spans="1:5" ht="20.25" customHeight="1" thickBot="1">
      <c r="A54" s="53" t="s">
        <v>374</v>
      </c>
      <c r="B54" s="58">
        <v>55000</v>
      </c>
      <c r="C54" s="417">
        <v>55000</v>
      </c>
      <c r="D54" s="418">
        <v>55000</v>
      </c>
      <c r="E54" s="418">
        <v>55000</v>
      </c>
    </row>
    <row r="55" spans="1:5" ht="20.25" customHeight="1" thickBot="1">
      <c r="A55" s="55" t="s">
        <v>375</v>
      </c>
      <c r="B55" s="51">
        <f>SUM(B50:B54)</f>
        <v>58000</v>
      </c>
      <c r="C55" s="52">
        <f>SUM(C50:C54)</f>
        <v>58000</v>
      </c>
      <c r="D55" s="52">
        <f>SUM(D50:D54)</f>
        <v>58000</v>
      </c>
      <c r="E55" s="52">
        <f>SUM(E50:E54)</f>
        <v>58000</v>
      </c>
    </row>
    <row r="56" spans="1:5" ht="20.25" customHeight="1" thickBot="1">
      <c r="A56" s="53" t="s">
        <v>376</v>
      </c>
      <c r="B56" s="58">
        <v>3500</v>
      </c>
      <c r="C56" s="417">
        <v>3500</v>
      </c>
      <c r="D56" s="418">
        <v>3500</v>
      </c>
      <c r="E56" s="418">
        <v>3500</v>
      </c>
    </row>
    <row r="57" spans="1:5" ht="20.25" customHeight="1" thickBot="1">
      <c r="A57" s="53" t="s">
        <v>377</v>
      </c>
      <c r="B57" s="58">
        <v>2000</v>
      </c>
      <c r="C57" s="417">
        <v>2000</v>
      </c>
      <c r="D57" s="418">
        <v>2000</v>
      </c>
      <c r="E57" s="418">
        <v>2000</v>
      </c>
    </row>
    <row r="58" spans="1:5" ht="20.25" customHeight="1" thickBot="1">
      <c r="A58" s="53"/>
      <c r="B58" s="56"/>
      <c r="C58" s="416"/>
      <c r="D58" s="419"/>
      <c r="E58" s="419"/>
    </row>
    <row r="59" spans="1:5" ht="20.25" customHeight="1" thickBot="1">
      <c r="A59" s="55" t="s">
        <v>378</v>
      </c>
      <c r="B59" s="51">
        <f>SUM(B56:B58)</f>
        <v>5500</v>
      </c>
      <c r="C59" s="52">
        <f>SUM(C56:C58)</f>
        <v>5500</v>
      </c>
      <c r="D59" s="52">
        <f>SUM(D56:D58)</f>
        <v>5500</v>
      </c>
      <c r="E59" s="52">
        <f>SUM(E56:E58)</f>
        <v>5500</v>
      </c>
    </row>
    <row r="60" spans="1:5" ht="20.25" customHeight="1" thickBot="1">
      <c r="A60" s="55" t="s">
        <v>379</v>
      </c>
      <c r="B60" s="59">
        <v>5000</v>
      </c>
      <c r="C60" s="60">
        <v>5000</v>
      </c>
      <c r="D60" s="60">
        <v>5000</v>
      </c>
      <c r="E60" s="60">
        <v>5000</v>
      </c>
    </row>
    <row r="61" spans="1:5" ht="20.25" customHeight="1" thickBot="1">
      <c r="A61" s="61" t="s">
        <v>380</v>
      </c>
      <c r="B61" s="63">
        <f>B13+B19+B25+B38+B44+B49+B55+B59+B60</f>
        <v>1026915</v>
      </c>
      <c r="C61" s="62">
        <f>C60+C59+C55+C49+C44+C38+C25+C19+C13</f>
        <v>1123578</v>
      </c>
      <c r="D61" s="62">
        <f>D60+D59+D55+D49+D44+D38+D25+D19+D13</f>
        <v>1167633</v>
      </c>
      <c r="E61" s="62">
        <f>E60+E59+E55+E49+E44+E38+E25+E19+E13</f>
        <v>1190687</v>
      </c>
    </row>
    <row r="62" spans="1:5" ht="20.25" customHeight="1" thickBot="1">
      <c r="A62" s="64" t="s">
        <v>381</v>
      </c>
      <c r="B62" s="48">
        <v>44000</v>
      </c>
      <c r="C62" s="415">
        <v>95000</v>
      </c>
      <c r="D62" s="415">
        <v>84000</v>
      </c>
      <c r="E62" s="415">
        <v>85000</v>
      </c>
    </row>
    <row r="63" spans="1:5" ht="20.25" customHeight="1" thickBot="1">
      <c r="A63" s="64" t="s">
        <v>382</v>
      </c>
      <c r="B63" s="48">
        <v>15000</v>
      </c>
      <c r="C63" s="415">
        <v>15000</v>
      </c>
      <c r="D63" s="415">
        <v>15000</v>
      </c>
      <c r="E63" s="415">
        <v>15000</v>
      </c>
    </row>
    <row r="64" spans="1:5" ht="20.25" customHeight="1" thickBot="1">
      <c r="A64" s="64" t="s">
        <v>383</v>
      </c>
      <c r="B64" s="48">
        <v>95000</v>
      </c>
      <c r="C64" s="415">
        <v>44000</v>
      </c>
      <c r="D64" s="415">
        <v>55000</v>
      </c>
      <c r="E64" s="415">
        <v>75000</v>
      </c>
    </row>
    <row r="65" spans="1:5" ht="20.25" customHeight="1" thickBot="1">
      <c r="A65" s="64" t="s">
        <v>384</v>
      </c>
      <c r="B65" s="56"/>
      <c r="C65" s="416"/>
      <c r="D65" s="419"/>
      <c r="E65" s="419"/>
    </row>
    <row r="66" spans="1:5" ht="20.25" customHeight="1" thickBot="1">
      <c r="A66" s="64" t="s">
        <v>385</v>
      </c>
      <c r="B66" s="56"/>
      <c r="C66" s="416"/>
      <c r="D66" s="419"/>
      <c r="E66" s="419"/>
    </row>
    <row r="67" spans="1:5" ht="20.25" customHeight="1" thickBot="1">
      <c r="A67" s="65" t="s">
        <v>386</v>
      </c>
      <c r="B67" s="66">
        <f>B61+B62+B63+B64</f>
        <v>1180915</v>
      </c>
      <c r="C67" s="67">
        <f>C64+C63+C62+C61</f>
        <v>1277578</v>
      </c>
      <c r="D67" s="67">
        <f>D64+D63+D62+D61</f>
        <v>1321633</v>
      </c>
      <c r="E67" s="67">
        <f>E64+E63+E62+E61</f>
        <v>1365687</v>
      </c>
    </row>
    <row r="68" spans="3:5" ht="16.5" thickBot="1">
      <c r="C68" s="380" t="s">
        <v>387</v>
      </c>
      <c r="D68" s="380" t="s">
        <v>388</v>
      </c>
      <c r="E68" s="380" t="s">
        <v>389</v>
      </c>
    </row>
    <row r="70" spans="3:6" ht="18.75">
      <c r="C70" s="96">
        <v>1277578</v>
      </c>
      <c r="D70" s="96">
        <v>1321633</v>
      </c>
      <c r="E70" s="96">
        <v>1365687</v>
      </c>
      <c r="F70" t="s">
        <v>517</v>
      </c>
    </row>
    <row r="72" spans="3:5" ht="15">
      <c r="C72" s="89">
        <f>C70-C67</f>
        <v>0</v>
      </c>
      <c r="D72" s="89">
        <f>D70-D67</f>
        <v>0</v>
      </c>
      <c r="E72" s="89">
        <f>E70-E67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57" r:id="rId1"/>
  <rowBreaks count="1" manualBreakCount="1">
    <brk id="3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4" sqref="C14:C16"/>
    </sheetView>
  </sheetViews>
  <sheetFormatPr defaultColWidth="9.140625" defaultRowHeight="15"/>
  <cols>
    <col min="1" max="1" width="24.7109375" style="0" bestFit="1" customWidth="1"/>
    <col min="2" max="2" width="19.7109375" style="0" bestFit="1" customWidth="1"/>
    <col min="3" max="3" width="20.140625" style="0" customWidth="1"/>
    <col min="4" max="4" width="19.7109375" style="0" bestFit="1" customWidth="1"/>
  </cols>
  <sheetData>
    <row r="1" spans="1:4" ht="18.75">
      <c r="A1" s="99"/>
      <c r="B1" s="99">
        <v>2019</v>
      </c>
      <c r="C1" s="99">
        <v>2020</v>
      </c>
      <c r="D1" s="99">
        <v>2021</v>
      </c>
    </row>
    <row r="2" spans="1:4" ht="18.75">
      <c r="A2" s="99" t="s">
        <v>485</v>
      </c>
      <c r="B2" s="100">
        <v>4060981</v>
      </c>
      <c r="C2" s="100">
        <v>4417933</v>
      </c>
      <c r="D2" s="100">
        <v>4696710</v>
      </c>
    </row>
    <row r="3" spans="1:4" ht="18.75">
      <c r="A3" s="99" t="s">
        <v>486</v>
      </c>
      <c r="B3" s="100">
        <v>3886591</v>
      </c>
      <c r="C3" s="100">
        <v>3904900</v>
      </c>
      <c r="D3" s="100">
        <v>3923306</v>
      </c>
    </row>
    <row r="4" spans="1:4" ht="18.75">
      <c r="A4" s="99" t="s">
        <v>487</v>
      </c>
      <c r="B4" s="100">
        <v>1178670</v>
      </c>
      <c r="C4" s="100">
        <v>1237604</v>
      </c>
      <c r="D4" s="100">
        <v>1299484</v>
      </c>
    </row>
    <row r="5" spans="1:4" ht="18.75">
      <c r="A5" s="99" t="s">
        <v>488</v>
      </c>
      <c r="B5" s="100">
        <v>180000</v>
      </c>
      <c r="C5" s="100">
        <v>180000</v>
      </c>
      <c r="D5" s="100">
        <v>180000</v>
      </c>
    </row>
    <row r="6" spans="1:4" ht="18.75">
      <c r="A6" s="99" t="s">
        <v>489</v>
      </c>
      <c r="B6" s="100">
        <v>94294</v>
      </c>
      <c r="C6" s="100">
        <v>94294</v>
      </c>
      <c r="D6" s="100">
        <v>94294</v>
      </c>
    </row>
    <row r="7" spans="1:4" ht="19.5" thickBot="1">
      <c r="A7" s="95" t="s">
        <v>490</v>
      </c>
      <c r="B7" s="96">
        <v>1277578</v>
      </c>
      <c r="C7" s="96">
        <v>1321633</v>
      </c>
      <c r="D7" s="96">
        <v>1365687</v>
      </c>
    </row>
    <row r="8" spans="1:4" ht="19.5" thickBot="1">
      <c r="A8" s="95"/>
      <c r="B8" s="412">
        <f>SUM(B2:B7)</f>
        <v>10678114</v>
      </c>
      <c r="C8" s="97">
        <f>SUM(C2:C7)</f>
        <v>11156364</v>
      </c>
      <c r="D8" s="98">
        <f>SUM(D2:D7)</f>
        <v>11559481</v>
      </c>
    </row>
    <row r="9" spans="1:4" ht="18.75">
      <c r="A9" s="95"/>
      <c r="B9" s="413">
        <v>10678115</v>
      </c>
      <c r="C9" s="414">
        <v>11062069</v>
      </c>
      <c r="D9" s="414">
        <v>11465187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B1">
      <selection activeCell="N11" sqref="N11"/>
    </sheetView>
  </sheetViews>
  <sheetFormatPr defaultColWidth="9.140625" defaultRowHeight="15"/>
  <cols>
    <col min="1" max="1" width="21.7109375" style="0" bestFit="1" customWidth="1"/>
    <col min="2" max="2" width="7.7109375" style="0" bestFit="1" customWidth="1"/>
    <col min="3" max="3" width="18.421875" style="0" bestFit="1" customWidth="1"/>
    <col min="4" max="4" width="18.7109375" style="0" bestFit="1" customWidth="1"/>
    <col min="5" max="5" width="21.140625" style="0" customWidth="1"/>
    <col min="6" max="6" width="16.57421875" style="0" bestFit="1" customWidth="1"/>
    <col min="7" max="7" width="19.00390625" style="0" bestFit="1" customWidth="1"/>
    <col min="8" max="8" width="22.28125" style="0" customWidth="1"/>
  </cols>
  <sheetData>
    <row r="1" spans="1:8" ht="29.25" thickBot="1">
      <c r="A1" s="407" t="s">
        <v>491</v>
      </c>
      <c r="B1" s="410" t="s">
        <v>395</v>
      </c>
      <c r="C1" s="408" t="s">
        <v>396</v>
      </c>
      <c r="D1" s="71" t="s">
        <v>397</v>
      </c>
      <c r="E1" s="71" t="s">
        <v>398</v>
      </c>
      <c r="F1" s="71" t="s">
        <v>399</v>
      </c>
      <c r="G1" s="71" t="s">
        <v>400</v>
      </c>
      <c r="H1" s="71" t="s">
        <v>14</v>
      </c>
    </row>
    <row r="2" spans="1:9" ht="18.75">
      <c r="A2" s="73" t="s">
        <v>401</v>
      </c>
      <c r="B2" s="409">
        <v>969</v>
      </c>
      <c r="C2" s="93">
        <v>6026251</v>
      </c>
      <c r="D2" s="93">
        <v>1150200</v>
      </c>
      <c r="E2" s="93">
        <v>155000</v>
      </c>
      <c r="F2" s="93">
        <v>323750</v>
      </c>
      <c r="G2" s="93">
        <v>3022913</v>
      </c>
      <c r="H2" s="101">
        <v>10678114</v>
      </c>
      <c r="I2" t="s">
        <v>517</v>
      </c>
    </row>
    <row r="3" spans="1:8" ht="28.5">
      <c r="A3" s="102" t="s">
        <v>492</v>
      </c>
      <c r="B3" s="103" t="s">
        <v>395</v>
      </c>
      <c r="C3" s="103" t="s">
        <v>396</v>
      </c>
      <c r="D3" s="103" t="s">
        <v>397</v>
      </c>
      <c r="E3" s="103" t="s">
        <v>398</v>
      </c>
      <c r="F3" s="103" t="s">
        <v>399</v>
      </c>
      <c r="G3" s="103" t="s">
        <v>400</v>
      </c>
      <c r="H3" s="103" t="s">
        <v>14</v>
      </c>
    </row>
    <row r="4" spans="1:9" ht="18.75">
      <c r="A4" s="104" t="s">
        <v>401</v>
      </c>
      <c r="B4" s="105">
        <v>972</v>
      </c>
      <c r="C4" s="106">
        <v>6066251</v>
      </c>
      <c r="D4" s="106">
        <v>1345525</v>
      </c>
      <c r="E4" s="106">
        <v>155000</v>
      </c>
      <c r="F4" s="106">
        <v>250000</v>
      </c>
      <c r="G4" s="106">
        <v>2861339</v>
      </c>
      <c r="H4" s="101">
        <v>10678114</v>
      </c>
      <c r="I4" t="s">
        <v>516</v>
      </c>
    </row>
    <row r="5" spans="1:8" ht="15">
      <c r="A5" s="107" t="s">
        <v>493</v>
      </c>
      <c r="B5" s="107"/>
      <c r="C5" s="108">
        <f aca="true" t="shared" si="0" ref="C5:H5">C4-C2</f>
        <v>40000</v>
      </c>
      <c r="D5" s="108">
        <f t="shared" si="0"/>
        <v>195325</v>
      </c>
      <c r="E5" s="108">
        <f t="shared" si="0"/>
        <v>0</v>
      </c>
      <c r="F5" s="108">
        <f t="shared" si="0"/>
        <v>-73750</v>
      </c>
      <c r="G5" s="108">
        <f t="shared" si="0"/>
        <v>-161574</v>
      </c>
      <c r="H5" s="108">
        <f t="shared" si="0"/>
        <v>0</v>
      </c>
    </row>
    <row r="6" ht="15.75" thickBot="1"/>
    <row r="7" spans="2:8" ht="29.25" thickBot="1">
      <c r="B7" s="410" t="s">
        <v>508</v>
      </c>
      <c r="C7" s="408" t="s">
        <v>396</v>
      </c>
      <c r="D7" s="71" t="s">
        <v>397</v>
      </c>
      <c r="E7" s="71" t="s">
        <v>398</v>
      </c>
      <c r="F7" s="71" t="s">
        <v>399</v>
      </c>
      <c r="G7" s="71" t="s">
        <v>400</v>
      </c>
      <c r="H7" s="71" t="s">
        <v>14</v>
      </c>
    </row>
    <row r="8" spans="2:9" ht="15">
      <c r="B8" s="411">
        <v>972</v>
      </c>
      <c r="C8" s="404">
        <v>6066250</v>
      </c>
      <c r="D8" s="404">
        <v>1345526</v>
      </c>
      <c r="E8" s="404">
        <v>155000</v>
      </c>
      <c r="F8" s="404">
        <v>250000</v>
      </c>
      <c r="G8" s="405">
        <v>3245293</v>
      </c>
      <c r="H8" s="404">
        <f>SUM(C8:G8)</f>
        <v>11062069</v>
      </c>
      <c r="I8" t="s">
        <v>516</v>
      </c>
    </row>
    <row r="9" spans="2:9" ht="18.75">
      <c r="B9" s="370">
        <v>972</v>
      </c>
      <c r="C9" s="166"/>
      <c r="D9" s="93"/>
      <c r="E9" s="93"/>
      <c r="F9" s="93"/>
      <c r="G9" s="93"/>
      <c r="H9" s="93">
        <v>11156364</v>
      </c>
      <c r="I9" t="s">
        <v>517</v>
      </c>
    </row>
    <row r="10" ht="15.75" thickBot="1"/>
    <row r="11" spans="2:8" ht="29.25" thickBot="1">
      <c r="B11" s="410" t="s">
        <v>507</v>
      </c>
      <c r="C11" s="408" t="s">
        <v>396</v>
      </c>
      <c r="D11" s="71" t="s">
        <v>397</v>
      </c>
      <c r="E11" s="71" t="s">
        <v>398</v>
      </c>
      <c r="F11" s="71" t="s">
        <v>399</v>
      </c>
      <c r="G11" s="71" t="s">
        <v>400</v>
      </c>
      <c r="H11" s="71" t="s">
        <v>14</v>
      </c>
    </row>
    <row r="12" spans="2:9" ht="15.75" thickBot="1">
      <c r="B12" s="411">
        <v>972</v>
      </c>
      <c r="C12" s="404">
        <v>6066250</v>
      </c>
      <c r="D12" s="404">
        <v>1345525</v>
      </c>
      <c r="E12" s="404">
        <v>185332</v>
      </c>
      <c r="F12" s="404">
        <v>250000</v>
      </c>
      <c r="G12" s="405">
        <v>3618080</v>
      </c>
      <c r="H12" s="371">
        <f>SUM(C12:G12)</f>
        <v>11465187</v>
      </c>
      <c r="I12" t="s">
        <v>516</v>
      </c>
    </row>
    <row r="13" spans="2:9" ht="19.5" thickBot="1">
      <c r="B13" s="370">
        <v>972</v>
      </c>
      <c r="C13" s="166"/>
      <c r="D13" s="93"/>
      <c r="E13" s="93"/>
      <c r="F13" s="93"/>
      <c r="G13" s="93"/>
      <c r="H13" s="98">
        <v>11559481</v>
      </c>
      <c r="I13" t="s">
        <v>517</v>
      </c>
    </row>
    <row r="15" spans="4:7" ht="15">
      <c r="D15">
        <v>2020</v>
      </c>
      <c r="G15">
        <v>2021</v>
      </c>
    </row>
    <row r="16" spans="4:8" ht="15">
      <c r="D16" s="406">
        <v>7816776</v>
      </c>
      <c r="E16" s="38" t="s">
        <v>518</v>
      </c>
      <c r="G16" s="406">
        <v>7847107</v>
      </c>
      <c r="H16" s="38" t="s">
        <v>518</v>
      </c>
    </row>
    <row r="17" spans="4:8" ht="15">
      <c r="D17" s="406">
        <v>3245293</v>
      </c>
      <c r="E17" s="38" t="s">
        <v>519</v>
      </c>
      <c r="G17" s="406">
        <v>3618080</v>
      </c>
      <c r="H17" s="38" t="s">
        <v>519</v>
      </c>
    </row>
    <row r="18" spans="4:8" ht="15">
      <c r="D18" s="406">
        <f>SUM(D16:D17)</f>
        <v>11062069</v>
      </c>
      <c r="E18" s="38" t="s">
        <v>521</v>
      </c>
      <c r="G18" s="406">
        <f>SUM(G16:G17)</f>
        <v>11465187</v>
      </c>
      <c r="H18" s="38" t="s">
        <v>520</v>
      </c>
    </row>
    <row r="19" ht="15.75" thickBot="1"/>
    <row r="20" spans="2:8" ht="29.25" thickBot="1">
      <c r="B20" s="410" t="s">
        <v>539</v>
      </c>
      <c r="C20" s="408" t="s">
        <v>396</v>
      </c>
      <c r="D20" s="71" t="s">
        <v>397</v>
      </c>
      <c r="E20" s="71" t="s">
        <v>398</v>
      </c>
      <c r="F20" s="71" t="s">
        <v>399</v>
      </c>
      <c r="G20" s="71" t="s">
        <v>400</v>
      </c>
      <c r="H20" s="71" t="s">
        <v>14</v>
      </c>
    </row>
    <row r="21" spans="2:8" ht="18.75">
      <c r="B21" s="409">
        <v>969</v>
      </c>
      <c r="C21" s="93">
        <v>6021834</v>
      </c>
      <c r="D21" s="93">
        <v>1037272</v>
      </c>
      <c r="E21" s="93">
        <v>117000</v>
      </c>
      <c r="F21" s="93">
        <v>223813</v>
      </c>
      <c r="G21" s="93">
        <v>2797857</v>
      </c>
      <c r="H21" s="101">
        <f>SUM(C21:G21)</f>
        <v>10197776</v>
      </c>
    </row>
    <row r="22" ht="15">
      <c r="G22" s="89"/>
    </row>
  </sheetData>
  <sheetProtection/>
  <printOptions/>
  <pageMargins left="0.7" right="0.7" top="0.75" bottom="0.75" header="0.3" footer="0.3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15" sqref="O15"/>
    </sheetView>
  </sheetViews>
  <sheetFormatPr defaultColWidth="9.140625" defaultRowHeight="15"/>
  <cols>
    <col min="1" max="5" width="5.8515625" style="0" customWidth="1"/>
    <col min="6" max="6" width="60.28125" style="0" customWidth="1"/>
    <col min="7" max="7" width="16.28125" style="0" customWidth="1"/>
    <col min="8" max="8" width="13.28125" style="0" bestFit="1" customWidth="1"/>
    <col min="9" max="9" width="22.28125" style="0" bestFit="1" customWidth="1"/>
    <col min="10" max="10" width="19.00390625" style="0" bestFit="1" customWidth="1"/>
    <col min="11" max="11" width="13.28125" style="0" bestFit="1" customWidth="1"/>
  </cols>
  <sheetData>
    <row r="1" spans="8:11" ht="15.75" customHeight="1">
      <c r="H1" s="491" t="s">
        <v>31</v>
      </c>
      <c r="I1" s="492"/>
      <c r="J1" s="493"/>
      <c r="K1" s="7">
        <v>2019</v>
      </c>
    </row>
    <row r="2" spans="8:11" ht="15.75" customHeight="1">
      <c r="H2" s="8" t="s">
        <v>33</v>
      </c>
      <c r="I2" s="8" t="s">
        <v>34</v>
      </c>
      <c r="J2" s="8" t="s">
        <v>11</v>
      </c>
      <c r="K2" s="8" t="s">
        <v>35</v>
      </c>
    </row>
    <row r="3" spans="1:11" ht="17.25" customHeight="1">
      <c r="A3" s="26" t="s">
        <v>3</v>
      </c>
      <c r="B3" s="11" t="s">
        <v>21</v>
      </c>
      <c r="C3" s="11"/>
      <c r="D3" s="11"/>
      <c r="E3" s="11"/>
      <c r="F3" s="11"/>
      <c r="G3" s="119">
        <v>570000</v>
      </c>
      <c r="H3" s="12">
        <f>H4</f>
        <v>570000</v>
      </c>
      <c r="I3" s="12">
        <f>I4</f>
        <v>425000</v>
      </c>
      <c r="J3" s="12">
        <f>J4</f>
        <v>145000</v>
      </c>
      <c r="K3" s="12">
        <f>K4</f>
        <v>654000</v>
      </c>
    </row>
    <row r="4" spans="1:11" ht="17.25" customHeight="1">
      <c r="A4" s="3">
        <v>48017</v>
      </c>
      <c r="B4" s="13"/>
      <c r="C4" s="14" t="s">
        <v>22</v>
      </c>
      <c r="D4" s="14"/>
      <c r="E4" s="14"/>
      <c r="F4" s="14"/>
      <c r="G4" s="120">
        <f>H3-G3</f>
        <v>0</v>
      </c>
      <c r="H4" s="15">
        <f>SUM(H5:H51)</f>
        <v>570000</v>
      </c>
      <c r="I4" s="15">
        <f>SUM(I5:I51)</f>
        <v>425000</v>
      </c>
      <c r="J4" s="15">
        <f>SUM(J5:J51)</f>
        <v>145000</v>
      </c>
      <c r="K4" s="15">
        <f>SUM(K5:K51)</f>
        <v>654000</v>
      </c>
    </row>
    <row r="5" spans="1:11" ht="17.25" customHeight="1">
      <c r="A5" s="16"/>
      <c r="B5" s="17"/>
      <c r="C5" s="17"/>
      <c r="D5" s="17"/>
      <c r="E5" s="23"/>
      <c r="F5" s="155" t="s">
        <v>494</v>
      </c>
      <c r="G5" s="128"/>
      <c r="H5" s="34">
        <f>I5+J5</f>
        <v>60000</v>
      </c>
      <c r="I5" s="149">
        <v>40000</v>
      </c>
      <c r="J5" s="150">
        <v>20000</v>
      </c>
      <c r="K5" s="35"/>
    </row>
    <row r="6" spans="1:11" ht="17.25" customHeight="1">
      <c r="A6" s="16"/>
      <c r="B6" s="17"/>
      <c r="C6" s="17"/>
      <c r="D6" s="17"/>
      <c r="E6" s="23"/>
      <c r="F6" s="155" t="s">
        <v>495</v>
      </c>
      <c r="G6" s="128"/>
      <c r="H6" s="34">
        <f aca="true" t="shared" si="0" ref="H6:H51">I6+J6</f>
        <v>15000</v>
      </c>
      <c r="I6" s="150">
        <v>15000</v>
      </c>
      <c r="J6" s="150"/>
      <c r="K6" s="35"/>
    </row>
    <row r="7" spans="1:11" ht="17.25" customHeight="1">
      <c r="A7" s="16"/>
      <c r="B7" s="17"/>
      <c r="C7" s="17"/>
      <c r="D7" s="17"/>
      <c r="E7" s="23"/>
      <c r="F7" s="155" t="s">
        <v>496</v>
      </c>
      <c r="G7" s="128"/>
      <c r="H7" s="34">
        <f t="shared" si="0"/>
        <v>130000</v>
      </c>
      <c r="I7" s="149">
        <v>70000</v>
      </c>
      <c r="J7" s="150">
        <v>60000</v>
      </c>
      <c r="K7" s="35"/>
    </row>
    <row r="8" spans="1:11" ht="17.25" customHeight="1">
      <c r="A8" s="16"/>
      <c r="B8" s="17"/>
      <c r="C8" s="17"/>
      <c r="D8" s="18"/>
      <c r="E8" s="19"/>
      <c r="F8" s="155" t="s">
        <v>497</v>
      </c>
      <c r="G8" s="128"/>
      <c r="H8" s="34">
        <f t="shared" si="0"/>
        <v>40000</v>
      </c>
      <c r="I8" s="149">
        <v>40000</v>
      </c>
      <c r="J8" s="150"/>
      <c r="K8" s="35"/>
    </row>
    <row r="9" spans="1:11" ht="17.25" customHeight="1">
      <c r="A9" s="16"/>
      <c r="B9" s="17"/>
      <c r="C9" s="17"/>
      <c r="D9" s="18"/>
      <c r="E9" s="19"/>
      <c r="F9" s="155" t="s">
        <v>77</v>
      </c>
      <c r="G9" s="128"/>
      <c r="H9" s="34">
        <f t="shared" si="0"/>
        <v>40000</v>
      </c>
      <c r="I9" s="149">
        <v>40000</v>
      </c>
      <c r="J9" s="150"/>
      <c r="K9" s="35"/>
    </row>
    <row r="10" spans="1:11" ht="17.25" customHeight="1">
      <c r="A10" s="16"/>
      <c r="B10" s="17"/>
      <c r="C10" s="17"/>
      <c r="D10" s="18"/>
      <c r="E10" s="19"/>
      <c r="F10" s="155" t="s">
        <v>78</v>
      </c>
      <c r="G10" s="128"/>
      <c r="H10" s="34">
        <f t="shared" si="0"/>
        <v>30000</v>
      </c>
      <c r="I10" s="149">
        <v>30000</v>
      </c>
      <c r="J10" s="150"/>
      <c r="K10" s="35"/>
    </row>
    <row r="11" spans="1:11" ht="17.25" customHeight="1">
      <c r="A11" s="16"/>
      <c r="B11" s="17"/>
      <c r="C11" s="17"/>
      <c r="D11" s="18"/>
      <c r="E11" s="19"/>
      <c r="F11" s="155" t="s">
        <v>93</v>
      </c>
      <c r="G11" s="128"/>
      <c r="H11" s="34">
        <f t="shared" si="0"/>
        <v>40000</v>
      </c>
      <c r="I11" s="150">
        <v>30000</v>
      </c>
      <c r="J11" s="150">
        <v>10000</v>
      </c>
      <c r="K11" s="35"/>
    </row>
    <row r="12" spans="1:11" ht="17.25" customHeight="1">
      <c r="A12" s="16"/>
      <c r="B12" s="17"/>
      <c r="C12" s="17"/>
      <c r="D12" s="18"/>
      <c r="E12" s="19"/>
      <c r="F12" s="155" t="s">
        <v>91</v>
      </c>
      <c r="G12" s="128"/>
      <c r="H12" s="34">
        <f t="shared" si="0"/>
        <v>35000</v>
      </c>
      <c r="I12" s="149">
        <v>35000</v>
      </c>
      <c r="J12" s="150"/>
      <c r="K12" s="35"/>
    </row>
    <row r="13" spans="1:11" ht="17.25" customHeight="1">
      <c r="A13" s="16"/>
      <c r="B13" s="17"/>
      <c r="C13" s="17"/>
      <c r="D13" s="18"/>
      <c r="E13" s="19"/>
      <c r="F13" s="155" t="s">
        <v>79</v>
      </c>
      <c r="G13" s="128"/>
      <c r="H13" s="34">
        <f t="shared" si="0"/>
        <v>40000</v>
      </c>
      <c r="I13" s="150">
        <v>20000</v>
      </c>
      <c r="J13" s="150">
        <v>20000</v>
      </c>
      <c r="K13" s="35"/>
    </row>
    <row r="14" spans="1:11" ht="17.25" customHeight="1">
      <c r="A14" s="16"/>
      <c r="B14" s="17"/>
      <c r="C14" s="17"/>
      <c r="D14" s="18"/>
      <c r="E14" s="19"/>
      <c r="F14" s="156" t="s">
        <v>80</v>
      </c>
      <c r="G14" s="129"/>
      <c r="H14" s="34">
        <f t="shared" si="0"/>
        <v>0</v>
      </c>
      <c r="I14" s="151"/>
      <c r="J14" s="151"/>
      <c r="K14" s="21"/>
    </row>
    <row r="15" spans="1:11" ht="17.25" customHeight="1">
      <c r="A15" s="16"/>
      <c r="B15" s="17"/>
      <c r="C15" s="17"/>
      <c r="D15" s="18"/>
      <c r="E15" s="19"/>
      <c r="F15" s="156" t="s">
        <v>81</v>
      </c>
      <c r="G15" s="129"/>
      <c r="H15" s="34">
        <f t="shared" si="0"/>
        <v>45000</v>
      </c>
      <c r="I15" s="151">
        <v>25000</v>
      </c>
      <c r="J15" s="151">
        <v>20000</v>
      </c>
      <c r="K15" s="21"/>
    </row>
    <row r="16" spans="1:11" ht="17.25" customHeight="1">
      <c r="A16" s="16"/>
      <c r="B16" s="17"/>
      <c r="C16" s="17"/>
      <c r="D16" s="18"/>
      <c r="E16" s="19"/>
      <c r="F16" s="156" t="s">
        <v>83</v>
      </c>
      <c r="G16" s="129"/>
      <c r="H16" s="34">
        <f t="shared" si="0"/>
        <v>30000</v>
      </c>
      <c r="I16" s="152">
        <v>30000</v>
      </c>
      <c r="J16" s="152"/>
      <c r="K16" s="21"/>
    </row>
    <row r="17" spans="1:11" ht="17.25" customHeight="1">
      <c r="A17" s="16"/>
      <c r="B17" s="17"/>
      <c r="C17" s="17"/>
      <c r="D17" s="18"/>
      <c r="E17" s="19"/>
      <c r="F17" s="157" t="s">
        <v>196</v>
      </c>
      <c r="G17" s="130"/>
      <c r="H17" s="34">
        <f t="shared" si="0"/>
        <v>0</v>
      </c>
      <c r="I17" s="152"/>
      <c r="J17" s="152"/>
      <c r="K17" s="21"/>
    </row>
    <row r="18" spans="1:11" ht="17.25" customHeight="1">
      <c r="A18" s="16"/>
      <c r="B18" s="17"/>
      <c r="C18" s="17"/>
      <c r="D18" s="18"/>
      <c r="E18" s="19"/>
      <c r="F18" s="158" t="s">
        <v>197</v>
      </c>
      <c r="G18" s="131"/>
      <c r="H18" s="34">
        <f t="shared" si="0"/>
        <v>0</v>
      </c>
      <c r="I18" s="152"/>
      <c r="J18" s="152"/>
      <c r="K18" s="21"/>
    </row>
    <row r="19" spans="1:11" ht="17.25" customHeight="1">
      <c r="A19" s="16"/>
      <c r="B19" s="17"/>
      <c r="C19" s="17"/>
      <c r="D19" s="18"/>
      <c r="E19" s="19"/>
      <c r="F19" s="159" t="s">
        <v>198</v>
      </c>
      <c r="G19" s="132"/>
      <c r="H19" s="34">
        <f t="shared" si="0"/>
        <v>0</v>
      </c>
      <c r="I19" s="152"/>
      <c r="J19" s="152"/>
      <c r="K19" s="21"/>
    </row>
    <row r="20" spans="1:11" ht="17.25" customHeight="1">
      <c r="A20" s="16"/>
      <c r="B20" s="17"/>
      <c r="C20" s="17"/>
      <c r="D20" s="18"/>
      <c r="E20" s="19"/>
      <c r="F20" s="159" t="s">
        <v>199</v>
      </c>
      <c r="G20" s="132"/>
      <c r="H20" s="34">
        <f t="shared" si="0"/>
        <v>0</v>
      </c>
      <c r="I20" s="152"/>
      <c r="J20" s="152"/>
      <c r="K20" s="21"/>
    </row>
    <row r="21" spans="1:11" ht="17.25" customHeight="1">
      <c r="A21" s="16"/>
      <c r="B21" s="17"/>
      <c r="C21" s="17"/>
      <c r="D21" s="18"/>
      <c r="E21" s="19"/>
      <c r="F21" s="159" t="s">
        <v>200</v>
      </c>
      <c r="G21" s="132"/>
      <c r="H21" s="34">
        <f t="shared" si="0"/>
        <v>0</v>
      </c>
      <c r="I21" s="153">
        <v>0</v>
      </c>
      <c r="J21" s="152"/>
      <c r="K21" s="21">
        <v>20000</v>
      </c>
    </row>
    <row r="22" spans="1:11" ht="17.25" customHeight="1">
      <c r="A22" s="16"/>
      <c r="B22" s="17"/>
      <c r="C22" s="17"/>
      <c r="D22" s="18"/>
      <c r="E22" s="19"/>
      <c r="F22" s="159" t="s">
        <v>201</v>
      </c>
      <c r="G22" s="132"/>
      <c r="H22" s="34">
        <f t="shared" si="0"/>
        <v>20000</v>
      </c>
      <c r="I22" s="153">
        <v>20000</v>
      </c>
      <c r="J22" s="152"/>
      <c r="K22" s="21"/>
    </row>
    <row r="23" spans="1:11" ht="17.25" customHeight="1">
      <c r="A23" s="16"/>
      <c r="B23" s="17"/>
      <c r="C23" s="17"/>
      <c r="D23" s="18"/>
      <c r="E23" s="19"/>
      <c r="F23" s="159" t="s">
        <v>202</v>
      </c>
      <c r="G23" s="132"/>
      <c r="H23" s="34">
        <f t="shared" si="0"/>
        <v>35000</v>
      </c>
      <c r="I23" s="152">
        <v>20000</v>
      </c>
      <c r="J23" s="152">
        <v>15000</v>
      </c>
      <c r="K23" s="21"/>
    </row>
    <row r="24" spans="1:11" ht="17.25" customHeight="1">
      <c r="A24" s="16"/>
      <c r="B24" s="17"/>
      <c r="C24" s="17"/>
      <c r="D24" s="18"/>
      <c r="E24" s="19"/>
      <c r="F24" s="159" t="s">
        <v>203</v>
      </c>
      <c r="G24" s="132"/>
      <c r="H24" s="34">
        <f t="shared" si="0"/>
        <v>10000</v>
      </c>
      <c r="I24" s="154">
        <v>10000</v>
      </c>
      <c r="J24" s="152"/>
      <c r="K24" s="21"/>
    </row>
    <row r="25" spans="1:11" ht="17.25" customHeight="1">
      <c r="A25" s="16"/>
      <c r="B25" s="17"/>
      <c r="C25" s="17"/>
      <c r="D25" s="18"/>
      <c r="E25" s="19"/>
      <c r="F25" s="158" t="s">
        <v>204</v>
      </c>
      <c r="G25" s="131"/>
      <c r="H25" s="34">
        <f t="shared" si="0"/>
        <v>0</v>
      </c>
      <c r="I25" s="154">
        <v>0</v>
      </c>
      <c r="J25" s="154"/>
      <c r="K25" s="21">
        <v>500000</v>
      </c>
    </row>
    <row r="26" spans="1:11" ht="17.25" customHeight="1">
      <c r="A26" s="16"/>
      <c r="B26" s="17"/>
      <c r="C26" s="17"/>
      <c r="D26" s="18"/>
      <c r="E26" s="19"/>
      <c r="F26" s="160" t="s">
        <v>84</v>
      </c>
      <c r="G26" s="133"/>
      <c r="H26" s="34">
        <f t="shared" si="0"/>
        <v>0</v>
      </c>
      <c r="I26" s="152">
        <v>0</v>
      </c>
      <c r="J26" s="152">
        <v>0</v>
      </c>
      <c r="K26" s="147">
        <v>64000</v>
      </c>
    </row>
    <row r="27" spans="1:11" ht="17.25" customHeight="1">
      <c r="A27" s="16"/>
      <c r="B27" s="17"/>
      <c r="C27" s="17"/>
      <c r="D27" s="18"/>
      <c r="E27" s="19"/>
      <c r="F27" s="160" t="s">
        <v>85</v>
      </c>
      <c r="G27" s="133"/>
      <c r="H27" s="34">
        <f t="shared" si="0"/>
        <v>0</v>
      </c>
      <c r="I27" s="36"/>
      <c r="J27" s="36"/>
      <c r="K27" s="21"/>
    </row>
    <row r="28" spans="1:11" ht="17.25" customHeight="1">
      <c r="A28" s="16"/>
      <c r="B28" s="17"/>
      <c r="C28" s="17"/>
      <c r="D28" s="18"/>
      <c r="E28" s="19"/>
      <c r="F28" s="160" t="s">
        <v>86</v>
      </c>
      <c r="G28" s="133"/>
      <c r="H28" s="34">
        <f t="shared" si="0"/>
        <v>0</v>
      </c>
      <c r="I28" s="36"/>
      <c r="J28" s="36"/>
      <c r="K28" s="21"/>
    </row>
    <row r="29" spans="1:11" ht="17.25" customHeight="1">
      <c r="A29" s="16"/>
      <c r="B29" s="17"/>
      <c r="C29" s="17"/>
      <c r="D29" s="18"/>
      <c r="E29" s="19"/>
      <c r="F29" s="160" t="s">
        <v>87</v>
      </c>
      <c r="G29" s="133"/>
      <c r="H29" s="34">
        <f t="shared" si="0"/>
        <v>0</v>
      </c>
      <c r="I29" s="36">
        <v>0</v>
      </c>
      <c r="J29" s="36"/>
      <c r="K29" s="147">
        <v>30000</v>
      </c>
    </row>
    <row r="30" spans="1:11" ht="17.25" customHeight="1">
      <c r="A30" s="16"/>
      <c r="B30" s="17"/>
      <c r="C30" s="17"/>
      <c r="D30" s="18"/>
      <c r="E30" s="19"/>
      <c r="F30" s="160" t="s">
        <v>88</v>
      </c>
      <c r="G30" s="133"/>
      <c r="H30" s="34">
        <f t="shared" si="0"/>
        <v>0</v>
      </c>
      <c r="I30" s="36"/>
      <c r="J30" s="36"/>
      <c r="K30" s="21"/>
    </row>
    <row r="31" spans="1:11" ht="17.25" customHeight="1">
      <c r="A31" s="16"/>
      <c r="B31" s="17"/>
      <c r="C31" s="17"/>
      <c r="D31" s="18"/>
      <c r="E31" s="19"/>
      <c r="F31" s="160" t="s">
        <v>89</v>
      </c>
      <c r="G31" s="133"/>
      <c r="H31" s="34">
        <f t="shared" si="0"/>
        <v>0</v>
      </c>
      <c r="I31" s="36">
        <v>0</v>
      </c>
      <c r="J31" s="36">
        <v>0</v>
      </c>
      <c r="K31" s="147">
        <v>40000</v>
      </c>
    </row>
    <row r="32" spans="1:11" ht="17.25" customHeight="1">
      <c r="A32" s="16"/>
      <c r="B32" s="17"/>
      <c r="C32" s="17"/>
      <c r="D32" s="18"/>
      <c r="E32" s="19"/>
      <c r="F32" s="160" t="s">
        <v>90</v>
      </c>
      <c r="G32" s="133"/>
      <c r="H32" s="34">
        <f t="shared" si="0"/>
        <v>0</v>
      </c>
      <c r="I32" s="36"/>
      <c r="J32" s="36"/>
      <c r="K32" s="21"/>
    </row>
    <row r="33" spans="1:11" ht="17.25" customHeight="1">
      <c r="A33" s="16"/>
      <c r="B33" s="17"/>
      <c r="C33" s="17"/>
      <c r="D33" s="18"/>
      <c r="E33" s="19"/>
      <c r="F33" s="160" t="s">
        <v>82</v>
      </c>
      <c r="G33" s="133"/>
      <c r="H33" s="34">
        <f t="shared" si="0"/>
        <v>0</v>
      </c>
      <c r="I33" s="36"/>
      <c r="J33" s="36"/>
      <c r="K33" s="21"/>
    </row>
    <row r="34" spans="1:11" ht="17.25" customHeight="1">
      <c r="A34" s="16"/>
      <c r="B34" s="17"/>
      <c r="C34" s="17"/>
      <c r="D34" s="18"/>
      <c r="E34" s="19"/>
      <c r="F34" s="160" t="s">
        <v>205</v>
      </c>
      <c r="G34" s="133"/>
      <c r="H34" s="34">
        <f t="shared" si="0"/>
        <v>0</v>
      </c>
      <c r="I34" s="36"/>
      <c r="J34" s="36"/>
      <c r="K34" s="21"/>
    </row>
    <row r="35" spans="1:11" ht="17.25" customHeight="1">
      <c r="A35" s="16"/>
      <c r="B35" s="17"/>
      <c r="C35" s="17"/>
      <c r="D35" s="18"/>
      <c r="E35" s="19"/>
      <c r="F35" s="160" t="s">
        <v>92</v>
      </c>
      <c r="G35" s="133"/>
      <c r="H35" s="34">
        <f t="shared" si="0"/>
        <v>0</v>
      </c>
      <c r="I35" s="36"/>
      <c r="J35" s="36"/>
      <c r="K35" s="21"/>
    </row>
    <row r="36" spans="1:11" ht="17.25" customHeight="1">
      <c r="A36" s="16"/>
      <c r="B36" s="17"/>
      <c r="C36" s="17"/>
      <c r="D36" s="18"/>
      <c r="E36" s="19"/>
      <c r="F36" s="160" t="s">
        <v>206</v>
      </c>
      <c r="G36" s="133"/>
      <c r="H36" s="34">
        <f t="shared" si="0"/>
        <v>0</v>
      </c>
      <c r="I36" s="36"/>
      <c r="J36" s="36"/>
      <c r="K36" s="21"/>
    </row>
    <row r="37" spans="1:11" ht="17.25" customHeight="1">
      <c r="A37" s="16"/>
      <c r="B37" s="17"/>
      <c r="C37" s="17"/>
      <c r="D37" s="18"/>
      <c r="E37" s="19"/>
      <c r="F37" s="160" t="s">
        <v>94</v>
      </c>
      <c r="G37" s="133"/>
      <c r="H37" s="34">
        <f t="shared" si="0"/>
        <v>0</v>
      </c>
      <c r="I37" s="36"/>
      <c r="J37" s="36"/>
      <c r="K37" s="21"/>
    </row>
    <row r="38" spans="1:11" ht="17.25" customHeight="1">
      <c r="A38" s="16"/>
      <c r="B38" s="17"/>
      <c r="C38" s="17"/>
      <c r="D38" s="18"/>
      <c r="E38" s="19"/>
      <c r="F38" s="160" t="s">
        <v>207</v>
      </c>
      <c r="G38" s="133"/>
      <c r="H38" s="34">
        <f t="shared" si="0"/>
        <v>0</v>
      </c>
      <c r="I38" s="36"/>
      <c r="J38" s="36"/>
      <c r="K38" s="21"/>
    </row>
    <row r="39" spans="1:11" ht="17.25" customHeight="1">
      <c r="A39" s="16"/>
      <c r="B39" s="17"/>
      <c r="C39" s="17"/>
      <c r="D39" s="18"/>
      <c r="E39" s="19"/>
      <c r="F39" s="161" t="s">
        <v>208</v>
      </c>
      <c r="G39" s="134"/>
      <c r="H39" s="34">
        <f t="shared" si="0"/>
        <v>0</v>
      </c>
      <c r="I39" s="37"/>
      <c r="J39" s="37"/>
      <c r="K39" s="22"/>
    </row>
    <row r="40" spans="1:11" ht="17.25" customHeight="1">
      <c r="A40" s="16"/>
      <c r="B40" s="17"/>
      <c r="C40" s="17"/>
      <c r="D40" s="18"/>
      <c r="E40" s="19"/>
      <c r="F40" s="161" t="s">
        <v>209</v>
      </c>
      <c r="G40" s="134"/>
      <c r="H40" s="34">
        <f t="shared" si="0"/>
        <v>0</v>
      </c>
      <c r="I40" s="37"/>
      <c r="J40" s="37"/>
      <c r="K40" s="22"/>
    </row>
    <row r="41" spans="1:11" ht="17.25" customHeight="1">
      <c r="A41" s="16"/>
      <c r="B41" s="17"/>
      <c r="C41" s="17"/>
      <c r="D41" s="18"/>
      <c r="E41" s="19"/>
      <c r="F41" s="162" t="s">
        <v>210</v>
      </c>
      <c r="G41" s="135"/>
      <c r="H41" s="34">
        <f t="shared" si="0"/>
        <v>0</v>
      </c>
      <c r="I41" s="38"/>
      <c r="J41" s="38"/>
      <c r="K41" s="38"/>
    </row>
    <row r="42" spans="1:11" ht="17.25" customHeight="1">
      <c r="A42" s="16"/>
      <c r="B42" s="17"/>
      <c r="C42" s="17"/>
      <c r="D42" s="18"/>
      <c r="E42" s="19"/>
      <c r="F42" s="162" t="s">
        <v>211</v>
      </c>
      <c r="G42" s="135"/>
      <c r="H42" s="34">
        <f t="shared" si="0"/>
        <v>0</v>
      </c>
      <c r="I42" s="38"/>
      <c r="J42" s="38"/>
      <c r="K42" s="38"/>
    </row>
    <row r="43" spans="1:11" ht="17.25" customHeight="1">
      <c r="A43" s="16"/>
      <c r="B43" s="17"/>
      <c r="C43" s="17"/>
      <c r="D43" s="18"/>
      <c r="E43" s="19"/>
      <c r="F43" s="162" t="s">
        <v>212</v>
      </c>
      <c r="G43" s="135"/>
      <c r="H43" s="34">
        <f t="shared" si="0"/>
        <v>0</v>
      </c>
      <c r="I43" s="38"/>
      <c r="J43" s="38"/>
      <c r="K43" s="38"/>
    </row>
    <row r="44" spans="1:11" ht="17.25" customHeight="1">
      <c r="A44" s="16"/>
      <c r="B44" s="17"/>
      <c r="C44" s="17"/>
      <c r="D44" s="18"/>
      <c r="E44" s="19"/>
      <c r="F44" s="28"/>
      <c r="G44" s="136"/>
      <c r="H44" s="34">
        <f t="shared" si="0"/>
        <v>0</v>
      </c>
      <c r="I44" s="38"/>
      <c r="J44" s="38"/>
      <c r="K44" s="38"/>
    </row>
    <row r="45" spans="1:11" ht="17.25" customHeight="1">
      <c r="A45" s="16"/>
      <c r="B45" s="17"/>
      <c r="C45" s="17"/>
      <c r="D45" s="18"/>
      <c r="E45" s="19"/>
      <c r="F45" s="28"/>
      <c r="G45" s="136"/>
      <c r="H45" s="34">
        <f t="shared" si="0"/>
        <v>0</v>
      </c>
      <c r="I45" s="24"/>
      <c r="J45" s="29"/>
      <c r="K45" s="21"/>
    </row>
    <row r="46" spans="1:11" ht="17.25" customHeight="1">
      <c r="A46" s="16"/>
      <c r="B46" s="17"/>
      <c r="C46" s="17"/>
      <c r="D46" s="18"/>
      <c r="E46" s="19"/>
      <c r="F46" s="28"/>
      <c r="G46" s="136"/>
      <c r="H46" s="34">
        <f t="shared" si="0"/>
        <v>0</v>
      </c>
      <c r="I46" s="24"/>
      <c r="J46" s="29"/>
      <c r="K46" s="21"/>
    </row>
    <row r="47" spans="1:11" ht="17.25" customHeight="1">
      <c r="A47" s="16"/>
      <c r="B47" s="17"/>
      <c r="C47" s="17"/>
      <c r="D47" s="18"/>
      <c r="E47" s="19"/>
      <c r="F47" s="27"/>
      <c r="G47" s="137"/>
      <c r="H47" s="34">
        <f t="shared" si="0"/>
        <v>0</v>
      </c>
      <c r="I47" s="24"/>
      <c r="J47" s="29"/>
      <c r="K47" s="21"/>
    </row>
    <row r="48" spans="1:11" ht="17.25" customHeight="1">
      <c r="A48" s="16"/>
      <c r="B48" s="17"/>
      <c r="C48" s="17"/>
      <c r="D48" s="18"/>
      <c r="E48" s="19"/>
      <c r="F48" s="27"/>
      <c r="G48" s="137"/>
      <c r="H48" s="34">
        <f t="shared" si="0"/>
        <v>0</v>
      </c>
      <c r="I48" s="24"/>
      <c r="J48" s="29"/>
      <c r="K48" s="21"/>
    </row>
    <row r="49" spans="1:11" ht="17.25" customHeight="1">
      <c r="A49" s="16"/>
      <c r="B49" s="17"/>
      <c r="C49" s="17"/>
      <c r="D49" s="18"/>
      <c r="E49" s="19"/>
      <c r="F49" s="27"/>
      <c r="G49" s="137"/>
      <c r="H49" s="34">
        <f t="shared" si="0"/>
        <v>0</v>
      </c>
      <c r="I49" s="24"/>
      <c r="J49" s="29"/>
      <c r="K49" s="21"/>
    </row>
    <row r="50" spans="1:11" ht="17.25" customHeight="1">
      <c r="A50" s="9"/>
      <c r="B50" s="10"/>
      <c r="C50" s="10"/>
      <c r="D50" s="30"/>
      <c r="E50" s="31"/>
      <c r="F50" s="32"/>
      <c r="G50" s="134"/>
      <c r="H50" s="34"/>
      <c r="I50" s="21"/>
      <c r="J50" s="20"/>
      <c r="K50" s="21"/>
    </row>
    <row r="51" spans="1:11" ht="17.25" customHeight="1">
      <c r="A51" s="9"/>
      <c r="B51" s="10"/>
      <c r="C51" s="10"/>
      <c r="D51" s="10"/>
      <c r="E51" s="25"/>
      <c r="F51" s="32"/>
      <c r="G51" s="134"/>
      <c r="H51" s="34">
        <f t="shared" si="0"/>
        <v>0</v>
      </c>
      <c r="I51" s="21"/>
      <c r="J51" s="20"/>
      <c r="K51" s="21"/>
    </row>
    <row r="52" ht="23.25" customHeight="1"/>
    <row r="53" ht="23.25" customHeight="1"/>
  </sheetData>
  <sheetProtection/>
  <mergeCells count="1">
    <mergeCell ref="H1:J1"/>
  </mergeCells>
  <printOptions/>
  <pageMargins left="0.7" right="0.7" top="0.75" bottom="0.75" header="0.3" footer="0.3"/>
  <pageSetup horizontalDpi="600" verticalDpi="600" orientation="landscape" paperSize="9" scale="6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Tomczynska</dc:creator>
  <cp:keywords/>
  <dc:description/>
  <cp:lastModifiedBy>SBComputers</cp:lastModifiedBy>
  <cp:lastPrinted>2018-09-17T07:25:47Z</cp:lastPrinted>
  <dcterms:created xsi:type="dcterms:W3CDTF">2009-02-25T12:11:13Z</dcterms:created>
  <dcterms:modified xsi:type="dcterms:W3CDTF">2019-02-20T09:12:21Z</dcterms:modified>
  <cp:category/>
  <cp:version/>
  <cp:contentType/>
  <cp:contentStatus/>
</cp:coreProperties>
</file>