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tkompc\Desktop\"/>
    </mc:Choice>
  </mc:AlternateContent>
  <bookViews>
    <workbookView xWindow="0" yWindow="0" windowWidth="19200" windowHeight="6730"/>
  </bookViews>
  <sheets>
    <sheet name="Tabela1.Buxheti janar-dhjetor" sheetId="4" r:id="rId1"/>
    <sheet name="Tab.2.Te hyrat " sheetId="6" r:id="rId2"/>
    <sheet name="Tab.3. THV sipas muajve" sheetId="7" r:id="rId3"/>
    <sheet name="Tab.4. Shpenzimet buxhetore" sheetId="8" r:id="rId4"/>
    <sheet name="Tab.4.1 Shpen.janar-dhjetor" sheetId="9" r:id="rId5"/>
    <sheet name="5.Shp.sipas kodeve ekonomike" sheetId="5" r:id="rId6"/>
  </sheets>
  <definedNames>
    <definedName name="_xlnm.Print_Area" localSheetId="5">'5.Shp.sipas kodeve ekonomike'!$A$1:$F$97</definedName>
    <definedName name="_xlnm.Print_Area" localSheetId="3">'Tab.4. Shpenzimet buxhetore'!$A$1:$H$27</definedName>
    <definedName name="_xlnm.Print_Area" localSheetId="4">'Tab.4.1 Shpen.janar-dhjetor'!$A$1:$G$29</definedName>
    <definedName name="_xlnm.Print_Area" localSheetId="0">'Tabela1.Buxheti janar-dhjetor'!$A$1:$E$28</definedName>
  </definedNames>
  <calcPr calcId="152511"/>
</workbook>
</file>

<file path=xl/calcChain.xml><?xml version="1.0" encoding="utf-8"?>
<calcChain xmlns="http://schemas.openxmlformats.org/spreadsheetml/2006/main">
  <c r="D97" i="5" l="1"/>
  <c r="F89" i="5" l="1"/>
  <c r="F77" i="5"/>
  <c r="F72" i="5"/>
  <c r="E73" i="5"/>
  <c r="D73" i="5"/>
  <c r="F14" i="5"/>
  <c r="F5" i="5"/>
  <c r="D3" i="5"/>
  <c r="F75" i="5" l="1"/>
  <c r="B7" i="4"/>
  <c r="H31" i="6"/>
  <c r="I31" i="6"/>
  <c r="H29" i="6"/>
  <c r="I29" i="6"/>
  <c r="H32" i="6"/>
  <c r="I32" i="6"/>
  <c r="I22" i="6"/>
  <c r="H22" i="6"/>
  <c r="H30" i="6"/>
  <c r="P29" i="7"/>
  <c r="P30" i="7"/>
  <c r="P31" i="7"/>
  <c r="O37" i="7"/>
  <c r="N44" i="7" s="1"/>
  <c r="N37" i="7"/>
  <c r="M44" i="7" s="1"/>
  <c r="M37" i="7"/>
  <c r="L44" i="7" s="1"/>
  <c r="P36" i="7"/>
  <c r="P35" i="7"/>
  <c r="P34" i="7"/>
  <c r="P33" i="7"/>
  <c r="P32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P4" i="7"/>
  <c r="P3" i="7"/>
  <c r="P37" i="7" l="1"/>
  <c r="D37" i="6" l="1"/>
  <c r="E22" i="6" l="1"/>
  <c r="E31" i="6"/>
  <c r="B6" i="4"/>
  <c r="B4" i="4"/>
  <c r="F95" i="5"/>
  <c r="F94" i="5"/>
  <c r="F93" i="5"/>
  <c r="F92" i="5"/>
  <c r="F91" i="5"/>
  <c r="F90" i="5"/>
  <c r="F88" i="5"/>
  <c r="F87" i="5"/>
  <c r="F86" i="5"/>
  <c r="F85" i="5"/>
  <c r="F84" i="5"/>
  <c r="F83" i="5"/>
  <c r="F82" i="5"/>
  <c r="F81" i="5"/>
  <c r="F80" i="5"/>
  <c r="F79" i="5"/>
  <c r="F78" i="5"/>
  <c r="F76" i="5"/>
  <c r="F74" i="5"/>
  <c r="F71" i="5"/>
  <c r="F70" i="5"/>
  <c r="F68" i="5"/>
  <c r="F67" i="5"/>
  <c r="F66" i="5"/>
  <c r="F65" i="5"/>
  <c r="F63" i="5"/>
  <c r="F62" i="5"/>
  <c r="F61" i="5"/>
  <c r="F60" i="5"/>
  <c r="F59" i="5"/>
  <c r="F58" i="5"/>
  <c r="F57" i="5"/>
  <c r="F56" i="5"/>
  <c r="F55" i="5"/>
  <c r="F54" i="5"/>
  <c r="F53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3" i="5"/>
  <c r="F11" i="5"/>
  <c r="F10" i="5"/>
  <c r="F9" i="5"/>
  <c r="F8" i="5"/>
  <c r="F7" i="5"/>
  <c r="F6" i="5"/>
  <c r="F4" i="5"/>
  <c r="D96" i="5"/>
  <c r="D12" i="5"/>
  <c r="D69" i="5"/>
  <c r="D64" i="5"/>
  <c r="F73" i="5" l="1"/>
  <c r="E10" i="4"/>
  <c r="H8" i="6"/>
  <c r="H33" i="6"/>
  <c r="H7" i="6"/>
  <c r="H6" i="6"/>
  <c r="H5" i="6"/>
  <c r="L37" i="7" l="1"/>
  <c r="K44" i="7" s="1"/>
  <c r="K37" i="7"/>
  <c r="J44" i="7" s="1"/>
  <c r="J37" i="7"/>
  <c r="I37" i="7"/>
  <c r="H44" i="7" s="1"/>
  <c r="H37" i="7"/>
  <c r="G44" i="7" s="1"/>
  <c r="G37" i="7"/>
  <c r="F44" i="7" s="1"/>
  <c r="F37" i="7"/>
  <c r="E44" i="7" s="1"/>
  <c r="E37" i="7"/>
  <c r="D44" i="7" s="1"/>
  <c r="D37" i="7"/>
  <c r="I44" i="7" l="1"/>
  <c r="I35" i="6"/>
  <c r="H35" i="6"/>
  <c r="G35" i="6"/>
  <c r="E35" i="6"/>
  <c r="F3" i="5" l="1"/>
  <c r="E12" i="5"/>
  <c r="E64" i="5"/>
  <c r="F64" i="5" s="1"/>
  <c r="E69" i="5"/>
  <c r="F69" i="5" s="1"/>
  <c r="E96" i="5"/>
  <c r="F96" i="5" s="1"/>
  <c r="F12" i="5" l="1"/>
  <c r="E97" i="5"/>
  <c r="B22" i="9"/>
  <c r="B20" i="9"/>
  <c r="B19" i="9"/>
  <c r="G12" i="9"/>
  <c r="G10" i="9"/>
  <c r="G8" i="9"/>
  <c r="G6" i="9"/>
  <c r="H8" i="8"/>
  <c r="H6" i="8"/>
  <c r="H5" i="8"/>
  <c r="E7" i="8"/>
  <c r="E5" i="8"/>
  <c r="E4" i="8"/>
  <c r="H3" i="8"/>
  <c r="E6" i="8"/>
  <c r="I36" i="6"/>
  <c r="H36" i="6"/>
  <c r="F37" i="6"/>
  <c r="G31" i="6" s="1"/>
  <c r="E37" i="6"/>
  <c r="C44" i="7"/>
  <c r="E7" i="4"/>
  <c r="E6" i="4"/>
  <c r="D4" i="9"/>
  <c r="F13" i="9"/>
  <c r="E8" i="8"/>
  <c r="G10" i="8"/>
  <c r="B17" i="8" s="1"/>
  <c r="E3" i="8"/>
  <c r="I34" i="6"/>
  <c r="H34" i="6"/>
  <c r="I30" i="6"/>
  <c r="I33" i="6"/>
  <c r="I26" i="6"/>
  <c r="H26" i="6"/>
  <c r="I27" i="6"/>
  <c r="H27" i="6"/>
  <c r="I28" i="6"/>
  <c r="H28" i="6"/>
  <c r="I25" i="6"/>
  <c r="H25" i="6"/>
  <c r="I24" i="6"/>
  <c r="H24" i="6"/>
  <c r="I23" i="6"/>
  <c r="H23" i="6"/>
  <c r="I19" i="6"/>
  <c r="H19" i="6"/>
  <c r="I18" i="6"/>
  <c r="H18" i="6"/>
  <c r="I17" i="6"/>
  <c r="H17" i="6"/>
  <c r="I16" i="6"/>
  <c r="I15" i="6"/>
  <c r="I14" i="6"/>
  <c r="I13" i="6"/>
  <c r="I12" i="6"/>
  <c r="H12" i="6"/>
  <c r="I11" i="6"/>
  <c r="H11" i="6"/>
  <c r="I10" i="6"/>
  <c r="H10" i="6"/>
  <c r="I9" i="6"/>
  <c r="H9" i="6"/>
  <c r="I8" i="6"/>
  <c r="I7" i="6"/>
  <c r="I6" i="6"/>
  <c r="I5" i="6"/>
  <c r="I4" i="6"/>
  <c r="H4" i="6"/>
  <c r="E9" i="4"/>
  <c r="D11" i="4"/>
  <c r="E5" i="4"/>
  <c r="F97" i="5" l="1"/>
  <c r="G32" i="6"/>
  <c r="G29" i="6"/>
  <c r="G19" i="6"/>
  <c r="G22" i="6"/>
  <c r="B10" i="8"/>
  <c r="C8" i="8" s="1"/>
  <c r="H4" i="8"/>
  <c r="B21" i="9"/>
  <c r="E36" i="6"/>
  <c r="G36" i="6"/>
  <c r="G37" i="6"/>
  <c r="H37" i="6"/>
  <c r="D12" i="9"/>
  <c r="D10" i="9"/>
  <c r="D8" i="9"/>
  <c r="B13" i="9"/>
  <c r="D6" i="9"/>
  <c r="D10" i="8"/>
  <c r="H10" i="8" s="1"/>
  <c r="E25" i="6"/>
  <c r="E17" i="6"/>
  <c r="G30" i="6"/>
  <c r="G5" i="6"/>
  <c r="G24" i="6"/>
  <c r="G13" i="6"/>
  <c r="G26" i="6"/>
  <c r="G28" i="6"/>
  <c r="E28" i="6"/>
  <c r="E24" i="6"/>
  <c r="E26" i="6"/>
  <c r="E15" i="6"/>
  <c r="E23" i="6"/>
  <c r="E30" i="6"/>
  <c r="E16" i="6"/>
  <c r="G25" i="6"/>
  <c r="G33" i="6"/>
  <c r="G4" i="6"/>
  <c r="G12" i="6"/>
  <c r="G9" i="6"/>
  <c r="G23" i="6"/>
  <c r="G27" i="6"/>
  <c r="G34" i="6"/>
  <c r="G7" i="6"/>
  <c r="G15" i="6"/>
  <c r="G10" i="6"/>
  <c r="G8" i="6"/>
  <c r="D41" i="6"/>
  <c r="G11" i="6"/>
  <c r="G6" i="6"/>
  <c r="G14" i="6"/>
  <c r="E27" i="6"/>
  <c r="E33" i="6"/>
  <c r="E34" i="6"/>
  <c r="G4" i="9"/>
  <c r="C13" i="9"/>
  <c r="E3" i="9" s="1"/>
  <c r="B18" i="9"/>
  <c r="E18" i="6"/>
  <c r="D40" i="6"/>
  <c r="E4" i="6"/>
  <c r="E5" i="6"/>
  <c r="E6" i="6"/>
  <c r="E7" i="6"/>
  <c r="E8" i="6"/>
  <c r="E9" i="6"/>
  <c r="E10" i="6"/>
  <c r="E11" i="6"/>
  <c r="E12" i="6"/>
  <c r="E13" i="6"/>
  <c r="E14" i="6"/>
  <c r="E19" i="6"/>
  <c r="G16" i="6"/>
  <c r="G17" i="6"/>
  <c r="G18" i="6"/>
  <c r="I37" i="6"/>
  <c r="E4" i="4"/>
  <c r="C7" i="8" l="1"/>
  <c r="C3" i="8"/>
  <c r="C5" i="8"/>
  <c r="C4" i="8"/>
  <c r="C9" i="8"/>
  <c r="C6" i="8"/>
  <c r="F9" i="8"/>
  <c r="F6" i="8"/>
  <c r="B16" i="8"/>
  <c r="F8" i="8"/>
  <c r="F7" i="8"/>
  <c r="F5" i="8"/>
  <c r="F4" i="8"/>
  <c r="F10" i="8"/>
  <c r="F3" i="8"/>
  <c r="E10" i="8"/>
  <c r="D13" i="9"/>
  <c r="G13" i="9"/>
  <c r="E11" i="9"/>
  <c r="E9" i="9"/>
  <c r="E7" i="9"/>
  <c r="E5" i="9"/>
  <c r="C10" i="8" l="1"/>
  <c r="B11" i="4"/>
  <c r="C7" i="4" l="1"/>
  <c r="C8" i="4"/>
  <c r="C6" i="4"/>
  <c r="C9" i="4"/>
  <c r="C10" i="4"/>
  <c r="C4" i="4"/>
  <c r="E11" i="4"/>
  <c r="C5" i="4"/>
  <c r="C11" i="4" l="1"/>
</calcChain>
</file>

<file path=xl/sharedStrings.xml><?xml version="1.0" encoding="utf-8"?>
<sst xmlns="http://schemas.openxmlformats.org/spreadsheetml/2006/main" count="282" uniqueCount="242">
  <si>
    <t>Granti qeveritar</t>
  </si>
  <si>
    <t>Të hyrat e bartura</t>
  </si>
  <si>
    <t>TOTALI</t>
  </si>
  <si>
    <t>Ndryshimi 2023/2022 në  %</t>
  </si>
  <si>
    <t>Burimi i mjeteve</t>
  </si>
  <si>
    <t>Të hyrat vetanake 2023</t>
  </si>
  <si>
    <t>%</t>
  </si>
  <si>
    <t>Krahasimi i shpenz. 2023 me 2022 në %</t>
  </si>
  <si>
    <t>Përshkrimi</t>
  </si>
  <si>
    <t xml:space="preserve">Paga dhe mëditje </t>
  </si>
  <si>
    <t xml:space="preserve">Mallra dhe shërbime </t>
  </si>
  <si>
    <t xml:space="preserve">Shërbime komunale </t>
  </si>
  <si>
    <t>Subvencione dhe transf.</t>
  </si>
  <si>
    <t>Kapitalet</t>
  </si>
  <si>
    <t>Krahasimi</t>
  </si>
  <si>
    <t>Nr.</t>
  </si>
  <si>
    <t>KODI EKONOMIK</t>
  </si>
  <si>
    <t>LLOJET E TRANSAKSIONEVE</t>
  </si>
  <si>
    <t>Ne total</t>
  </si>
  <si>
    <t>ne €</t>
  </si>
  <si>
    <t>TATIMI NË PRONË</t>
  </si>
  <si>
    <t>LARGIMI DHE DEPONIMI I AUTOMJE</t>
  </si>
  <si>
    <t>GJOBAT NGA INSPEKTORIATI</t>
  </si>
  <si>
    <t>LIC.PRANIM TEKNIK TE LOKALIT</t>
  </si>
  <si>
    <t>SHITJA E SHERBIMEVE</t>
  </si>
  <si>
    <t>TE HYRAT NGA SHITJA E MALLRAVE</t>
  </si>
  <si>
    <t>SHFRYTEZIMI I PRONES PUBLIKE</t>
  </si>
  <si>
    <t>PRONA PUB.PER TREG.TE HAPUR</t>
  </si>
  <si>
    <t>QIRAJA VENDOSJA OBJEKT TREGTAR</t>
  </si>
  <si>
    <t>QIRAJA NGA OBJEKTET PUBLIKE</t>
  </si>
  <si>
    <t>PARTICIPIM - ARSIMI I MESEM</t>
  </si>
  <si>
    <t>PARTICIPIM - QERDHJA</t>
  </si>
  <si>
    <t>PARTICIPIM - SHENDETSIA</t>
  </si>
  <si>
    <t>GJITHESEJT:</t>
  </si>
  <si>
    <t>2023/2022</t>
  </si>
  <si>
    <t>Kodi ekonomik</t>
  </si>
  <si>
    <t xml:space="preserve"> Ndryshimi </t>
  </si>
  <si>
    <t>PAGAT NETO PERMES LISTAVE</t>
  </si>
  <si>
    <t>PAGESA PËR SINDIKATË</t>
  </si>
  <si>
    <t>ANTARSIM-ODA E MJEKVE TE KOSOVËS</t>
  </si>
  <si>
    <t>TATIMI NE TARDHURA PERSONALE</t>
  </si>
  <si>
    <t>KONTRIBUTI PENSIONAL I PUNETORI</t>
  </si>
  <si>
    <t>KONTRIBUTI PENSIONAL I PUNEDHENSI</t>
  </si>
  <si>
    <t>TOTALI:     11</t>
  </si>
  <si>
    <t>RROGAT DHE PAGAT</t>
  </si>
  <si>
    <t>SHPEN.UDHTIMIT BRENDA</t>
  </si>
  <si>
    <t>SHPENZ. PËR INTERNET</t>
  </si>
  <si>
    <t>SHPENZ.E TELEFONIT-VALA 900</t>
  </si>
  <si>
    <t>SHPENZIMET POSTARE</t>
  </si>
  <si>
    <t>SHËRBIME SHTYPJE - JO MARKETING</t>
  </si>
  <si>
    <t>SHERB.KONTRAKTUESE TJERA</t>
  </si>
  <si>
    <t>SHERBIMET E VARRIMIT</t>
  </si>
  <si>
    <t>MOBILJE (ME PAK SE 1000 Euro)</t>
  </si>
  <si>
    <t>PAISJE TJERA&lt;1000 EURO</t>
  </si>
  <si>
    <t>FURNIZIM USHQIM&amp;PIJE(JO DREKA)</t>
  </si>
  <si>
    <t>FURNIZIME MJEKSORE</t>
  </si>
  <si>
    <t>FURNIZIM PASTRIMI</t>
  </si>
  <si>
    <t>NAFT PER NGROHJE QENDRORE</t>
  </si>
  <si>
    <t>DRU</t>
  </si>
  <si>
    <t>DERIVATE PER GJENERATOR</t>
  </si>
  <si>
    <t>KARBURANTE PER VETURA</t>
  </si>
  <si>
    <t>REGJ.SIGURIMI I AUTOMJETEVE</t>
  </si>
  <si>
    <t>MIRM.RIPARIMI I AUTOMJETEVE</t>
  </si>
  <si>
    <t>MIRMBAJTJA E NDERTESAVE</t>
  </si>
  <si>
    <t>MIRMBAJTJA E SHKOLLAVE</t>
  </si>
  <si>
    <t>MIRËMBAJTJA OBJEKTEVE SHËNDETËSORE</t>
  </si>
  <si>
    <t>MIRMB.PAISJEVE DHE MOBILEVE</t>
  </si>
  <si>
    <t>REKLAMAT DHE KONKURSET</t>
  </si>
  <si>
    <t>DREKAT ZYRTARE</t>
  </si>
  <si>
    <t>SHPENZIME-VENDIMET E GJYKATAVE</t>
  </si>
  <si>
    <t>TOTALI:   13</t>
  </si>
  <si>
    <t>MALLRA DHE SHERBIME</t>
  </si>
  <si>
    <t>RRYMA</t>
  </si>
  <si>
    <t>UJI</t>
  </si>
  <si>
    <t>MBETURINAT</t>
  </si>
  <si>
    <t>SHPENZIMET TELEFONIKE</t>
  </si>
  <si>
    <t>TOTALI:   14</t>
  </si>
  <si>
    <t>SHPENZIMET KOMUNALE</t>
  </si>
  <si>
    <t>SUB.PER ENTITETET JOPUBLIKE</t>
  </si>
  <si>
    <t>TOTALI:    20</t>
  </si>
  <si>
    <t>SUBVENCIONET DHE TRANSFERET</t>
  </si>
  <si>
    <t>NDERTIMI I RRUGEVE LOKALE</t>
  </si>
  <si>
    <t>KANALIZIMI</t>
  </si>
  <si>
    <t>TOTALI:     30</t>
  </si>
  <si>
    <t>PASURIT JO FINANCIARE</t>
  </si>
  <si>
    <t>TOTALI I PERGJITHSHEM:11,13,14,20,30</t>
  </si>
  <si>
    <t>Të hyrat  janar 2023</t>
  </si>
  <si>
    <t xml:space="preserve">Të hyrat  shkurt 2023 </t>
  </si>
  <si>
    <t>Të hyrat  mars 2023</t>
  </si>
  <si>
    <t xml:space="preserve"> Buxheti në  SIMFK 2023</t>
  </si>
  <si>
    <t>Buxheti sipas SIMFK për vitin 2023</t>
  </si>
  <si>
    <t>% në total</t>
  </si>
  <si>
    <t>Buxheti sipas SIMFK për vitin 2022</t>
  </si>
  <si>
    <t>ÇERTIFIKATAT MJEKSORE</t>
  </si>
  <si>
    <t>Tatimi ne prone</t>
  </si>
  <si>
    <t>Taksa rrugore</t>
  </si>
  <si>
    <t>Urbanizem</t>
  </si>
  <si>
    <t>Çertifikatat e lindjes</t>
  </si>
  <si>
    <t>Çert. E kurorezimit</t>
  </si>
  <si>
    <t>Çertifikatat e vdekjes</t>
  </si>
  <si>
    <t>Çertifikatat tjera</t>
  </si>
  <si>
    <t>Te hyrat tjera</t>
  </si>
  <si>
    <t>Taksa administrative</t>
  </si>
  <si>
    <t>Takë per legalizim</t>
  </si>
  <si>
    <t>Taksë per flet posed.</t>
  </si>
  <si>
    <t>Marimanga</t>
  </si>
  <si>
    <t>Denimet mandatore</t>
  </si>
  <si>
    <t>Komisioni inspektues</t>
  </si>
  <si>
    <t>Taksa nga licensa</t>
  </si>
  <si>
    <t>Shitja e sherbimeve</t>
  </si>
  <si>
    <t>Shitja e pasurise</t>
  </si>
  <si>
    <t>Shfryt.pron.publike</t>
  </si>
  <si>
    <t>Qer. per treg te hapur</t>
  </si>
  <si>
    <t>Qeraja e lokaleve</t>
  </si>
  <si>
    <t>Qeraja per banim</t>
  </si>
  <si>
    <t>Participim - shendetsi</t>
  </si>
  <si>
    <t>Participim - qerdhja</t>
  </si>
  <si>
    <t>Participim - shp. F.A.</t>
  </si>
  <si>
    <t>Participim nga gjeod.</t>
  </si>
  <si>
    <t>Kadaster &amp; gjeodezi</t>
  </si>
  <si>
    <t>Të hyrat  shkurt 2023</t>
  </si>
  <si>
    <t>31_Granti I donatorëve të brendshëm</t>
  </si>
  <si>
    <t>32_Granti I donatorëve të jashtme</t>
  </si>
  <si>
    <t>46_ Save The Children</t>
  </si>
  <si>
    <t>61_ Granti I jashtëm (Performancës)</t>
  </si>
  <si>
    <t>Grafiku 1. Buxheti në SIMFK sipas burimit</t>
  </si>
  <si>
    <t>2. Të hyrat buxhetore të komunës së Klinës për vitin 2023 duke përfshirë edhe të hyrat nga donatorët sipas burimit të financimit</t>
  </si>
  <si>
    <t>Të hyrat  prill 2023</t>
  </si>
  <si>
    <t>Të hyrat  maj 2023</t>
  </si>
  <si>
    <t>Të hyrat  qershor 2023</t>
  </si>
  <si>
    <t>Gjobat nga trafiku</t>
  </si>
  <si>
    <t>Gjobat nga gjykata</t>
  </si>
  <si>
    <t>Çertifikatat mjeksore</t>
  </si>
  <si>
    <t>GJOBAT NGA TRAFIKU</t>
  </si>
  <si>
    <t>Krahasimi 2023 me 2022 në %</t>
  </si>
  <si>
    <t>SUB. PER ENTITETE PUBLIKE</t>
  </si>
  <si>
    <t>NDERT. E ADMIN. AFARISTE</t>
  </si>
  <si>
    <t>OBJEKTET ARSIMORE</t>
  </si>
  <si>
    <t>OBJEKTET SPORTIVE</t>
  </si>
  <si>
    <t>UJËSJELLËSI</t>
  </si>
  <si>
    <t>MIREMBAJTJA INVESTIVE</t>
  </si>
  <si>
    <t>FURNIZIMI ME RRYMË GJENRATOR TRAFNS</t>
  </si>
  <si>
    <t>PAJISJE SPECIALE MJEKËSORE</t>
  </si>
  <si>
    <t>PAJISJE  TJERA</t>
  </si>
  <si>
    <t xml:space="preserve">  INVESTIMET NË VIJIM</t>
  </si>
  <si>
    <t>RREGULLIMI I LUMEJVE</t>
  </si>
  <si>
    <t>SISTEMI I UJITJES</t>
  </si>
  <si>
    <t>TRANSFERE KAPITALE – ETNITETE JO PUBLIKE</t>
  </si>
  <si>
    <t>SHPEN.UDHTIMIT JASHT VENDIT- meditjet</t>
  </si>
  <si>
    <t>SHËRBIME TË NDRYSHME SHËNDETËSORE</t>
  </si>
  <si>
    <t>SHERBIME TE NDRYSHME INTELEKTUALE DHE KESHILLDHENESE</t>
  </si>
  <si>
    <t>SHERBIMET TEKNIKE</t>
  </si>
  <si>
    <t>SHPENZIMET PËR ANTARËSIM</t>
  </si>
  <si>
    <t>KOMPJUTER ME PAK SE 1000 EURO</t>
  </si>
  <si>
    <t>FURNIZIME PERZYRE</t>
  </si>
  <si>
    <t>FURNIZIM ME VESHMBATHJE</t>
  </si>
  <si>
    <t>AVANC PËR PARA TE IMËT(PETTY CASH)</t>
  </si>
  <si>
    <t>PROVIZIONI BANKAR I BKT</t>
  </si>
  <si>
    <t>MIRËMBAJTJA AUTO RRUGËVE LOKALE</t>
  </si>
  <si>
    <t>MIRËMBAJTJA E TEKNOLO. INFORMATIVE</t>
  </si>
  <si>
    <t>MIREMBAJTJA RUTINORE</t>
  </si>
  <si>
    <t>SHPENZ.PER INFORMIM PUBLIK</t>
  </si>
  <si>
    <t>ANTARSIM-ODA E INFERMIERVE TE KOS.</t>
  </si>
  <si>
    <t>PUNT. ME KONTRATË (JO NE LISTEë Të Të PAG.)</t>
  </si>
  <si>
    <t xml:space="preserve"> PAGESA PËR VENDIME GJYQËSORË</t>
  </si>
  <si>
    <t>QYMYUR</t>
  </si>
  <si>
    <t>AVANC PËR UDHËTIME ZYRTARE</t>
  </si>
  <si>
    <t>SIGURIMI I NDËRTESAVE TJERA</t>
  </si>
  <si>
    <t>QIRAJA PËR TOKË</t>
  </si>
  <si>
    <t>TROTUARET</t>
  </si>
  <si>
    <t>PARQET NACIONALE</t>
  </si>
  <si>
    <t>Të hyrat  korrik 2023</t>
  </si>
  <si>
    <t>Të hyrat  gusht 2023</t>
  </si>
  <si>
    <t>Të hyrat  shtator 2023</t>
  </si>
  <si>
    <t>BLERJA E LIBRAVE DHE VEPRAVE ARTISTIKE</t>
  </si>
  <si>
    <t>FURNIZIM ME ARTIKUJ BUJQËSOR</t>
  </si>
  <si>
    <t xml:space="preserve">MOBILJE  </t>
  </si>
  <si>
    <t>PAGESA - VENDIME GJYQËSORE</t>
  </si>
  <si>
    <t>TAX REGJISTRIMI I AUTOMJETEVE</t>
  </si>
  <si>
    <t>TAX PËR LEJE NDËRTIMI</t>
  </si>
  <si>
    <t>TAX CERTIFIKATAT E LINDJES</t>
  </si>
  <si>
    <t>TAX CERTIFIKATAT E KURORIZIMIT</t>
  </si>
  <si>
    <t>TAX CERTIFIKATAT E VDEKJES</t>
  </si>
  <si>
    <t>TAX CERTIFIKATA TJERA</t>
  </si>
  <si>
    <t>TAX TJERA ADMINISTRATIVE</t>
  </si>
  <si>
    <t>TAKSA PER LEGALIZIM</t>
  </si>
  <si>
    <t>TAKSA PER USHTRIM TE VEPROMTAR.</t>
  </si>
  <si>
    <t>TAKSA PER FLETE POSEDUESE</t>
  </si>
  <si>
    <t>DONACIONET E JASHTME</t>
  </si>
  <si>
    <t>PARTICIPIM I QYTETAREVE</t>
  </si>
  <si>
    <t>DENIMET NGA GJYKATA</t>
  </si>
  <si>
    <t>Ndryshimi 2023/2022</t>
  </si>
  <si>
    <t>Participim I qytetareve</t>
  </si>
  <si>
    <t>Donacion I jashtem</t>
  </si>
  <si>
    <t>Të hyrat korrik 2023</t>
  </si>
  <si>
    <t>Të hyrat gusht 2023</t>
  </si>
  <si>
    <t>Të hyrat shtator 2023</t>
  </si>
  <si>
    <t>SHPENZIMET TJERA TË UDHËTIMEVE ZYRTARE JASHTË VENDIT</t>
  </si>
  <si>
    <t>AKOMODIMI - UDHËTIMET ZYRTARE JASHTË VEND</t>
  </si>
  <si>
    <t>PAJISJE TË SHËRBIMEVE  POLICOR</t>
  </si>
  <si>
    <t>OBJEKTET KULTURORE</t>
  </si>
  <si>
    <t>Tabela 1. Buxheti janar-dhjetor 2023 sipas burimit të financimit</t>
  </si>
  <si>
    <t>KADASTER&amp;GJEODEZI</t>
  </si>
  <si>
    <t>Janar-Dhjetor</t>
  </si>
  <si>
    <t>Tab.2. Të hyrat vetanake (sipas llojeve) të realizuara për periudhën janar-dhjetor 2023 dhe krahasimi me periudhën e njëjtë të vitit paraprak</t>
  </si>
  <si>
    <t xml:space="preserve">Te hyrat në periudhën janar-dhjetor 2022 </t>
  </si>
  <si>
    <t xml:space="preserve">Te hyrat në periudhën janar-dhjetor 2023 </t>
  </si>
  <si>
    <t>Të hyrat tetor 2023</t>
  </si>
  <si>
    <t>Të hyrat nëntor 2023</t>
  </si>
  <si>
    <t>Të hyrat dhjetor 2023</t>
  </si>
  <si>
    <t>Totali I të hyrave janar-dhjetor 2023</t>
  </si>
  <si>
    <t>Donacion Save The children</t>
  </si>
  <si>
    <t>Donacion I brendshem</t>
  </si>
  <si>
    <t>DONACION I BRENDSHËM</t>
  </si>
  <si>
    <t>PARTICIPIM NGA GJEODETËT</t>
  </si>
  <si>
    <t>DONACION NGA SAVE THE CHILDREN</t>
  </si>
  <si>
    <t>TAX VERIFIKIM DOK.TË NDRYSHME(TË HYRAT TJERA)</t>
  </si>
  <si>
    <t>Buxheti i shpenzuar janar-dhjetor 2023</t>
  </si>
  <si>
    <t>4. Shpenzimet buxhetor për periudhën janar-dhjetor 2023 dhe krahasimi me vitin paraprak</t>
  </si>
  <si>
    <t>Buxheti i shpenzuar janar-dhjetor 2022</t>
  </si>
  <si>
    <t>Tab.4. Shpenzimet buxhetore janar-dhjetor 2023 krahasuar me periudhën e njëtë të vitit të kaluar</t>
  </si>
  <si>
    <t>Grafiku 4. Shpenzimet buxhetore janar-dhjetor 2023 krahasuar me periudhën e njëjtë të vitit të kaluar</t>
  </si>
  <si>
    <t>4.1. Shpenzimet e buxhetit në periudhën janar-dhjetor 2023 sipas kategorive ekonomike</t>
  </si>
  <si>
    <t>Shpenzimet janar-dhjetor 2023</t>
  </si>
  <si>
    <t>Shpenzimet janar-dhjetor 2022</t>
  </si>
  <si>
    <t>Tab. 4.1. Shpenzimet buxhetore janar-dhjetor 2023 sipas kategorive ekonomike</t>
  </si>
  <si>
    <t>Shpenzimet 2023 sipas kategorive ekonomike janar-dhjetor 2023</t>
  </si>
  <si>
    <t>Grafiku. 4.1. Shpenzimet buxhetore janar-dhjetor 2023 sipas kategorive ekonomike</t>
  </si>
  <si>
    <t>SHPENZIMET E UDHËTIMIT ZYRTAR JASHTË VENDIT</t>
  </si>
  <si>
    <t>NDERTESAT E BANIMIT</t>
  </si>
  <si>
    <t>OBJEKTET SHËNDETËSORE</t>
  </si>
  <si>
    <t xml:space="preserve"> Shpenzimet janar- dhjetor/2022</t>
  </si>
  <si>
    <t xml:space="preserve"> Shpenzimet  janar-dhjetor /2023 </t>
  </si>
  <si>
    <t>MIRËMBAJTA E NDËRTESAVE ADMINISTRATIVE AFARISTE</t>
  </si>
  <si>
    <t>PAGESA PËR PËRFITUESIT INDIVIDUAL</t>
  </si>
  <si>
    <t>VETURA ZYRTARE</t>
  </si>
  <si>
    <t>2. Të hyrat  (sipas llojeve) të realizuara për periudhën janar-dhjetor 2023 dhe krahasimi me periudhën e njëjtë të vitit paraprak</t>
  </si>
  <si>
    <t>3.1. Realizimi I të hyrave për periudhën janar-dhjetor 2023 sipas muajve</t>
  </si>
  <si>
    <t>Progresi ndaj buxhetit në % sipas kategorisë ekonomike</t>
  </si>
  <si>
    <t>% e shpenzimeve  në raport me total buxhetin janar-dhjetor 2023</t>
  </si>
  <si>
    <t>Grafiku 2. Të hyrat sipas viteve</t>
  </si>
  <si>
    <t>5. Shpenzimet buxhetore për periudhën janar-dhjetor2023, raportit të shpenzimeve analitike sipas kodeve ekonomike në SIMFK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</si>
</sst>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-* #.##0.00_L_e_k_-;\-* #.##0.00_L_e_k_-;_-* &quot;-&quot;??_L_e_k_-;_-@_-"/>
  </numFmts>
  <fonts count="4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b/>
      <sz val="9"/>
      <color indexed="8"/>
      <name val="Arial"/>
      <family val="2"/>
    </font>
    <font>
      <b/>
      <sz val="8"/>
      <color theme="1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rgb="FF000000"/>
      <name val="Calibri"/>
      <family val="2"/>
    </font>
    <font>
      <sz val="10"/>
      <color indexed="8"/>
      <name val="Times New Roman"/>
      <family val="1"/>
    </font>
    <font>
      <b/>
      <sz val="8"/>
      <color theme="0"/>
      <name val="Calibri"/>
      <family val="2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z val="10"/>
      <name val="Arial"/>
      <family val="2"/>
    </font>
    <font>
      <sz val="9"/>
      <color theme="1"/>
      <name val="Calibri"/>
      <family val="2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</font>
    <font>
      <sz val="7"/>
      <name val="Calibri"/>
      <family val="2"/>
    </font>
    <font>
      <b/>
      <sz val="9"/>
      <color rgb="FF000000"/>
      <name val="Calibri"/>
      <family val="2"/>
    </font>
    <font>
      <sz val="9"/>
      <color indexed="8"/>
      <name val="Calibri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rgb="FF000000"/>
      <name val="Times New Roman"/>
      <family val="1"/>
    </font>
    <font>
      <sz val="7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Calibri"/>
      <family val="2"/>
      <scheme val="minor"/>
    </font>
    <font>
      <sz val="8"/>
      <color indexed="8"/>
      <name val="Times New Roman"/>
      <family val="1"/>
    </font>
    <font>
      <b/>
      <sz val="7"/>
      <color theme="1"/>
      <name val="Calibri"/>
      <family val="2"/>
    </font>
    <font>
      <sz val="7"/>
      <name val="Calibri"/>
      <family val="2"/>
      <scheme val="minor"/>
    </font>
    <font>
      <sz val="7"/>
      <color rgb="FF000000"/>
      <name val="Calibri"/>
      <family val="2"/>
    </font>
    <font>
      <b/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</cellStyleXfs>
  <cellXfs count="211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4" fontId="8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right" wrapText="1"/>
    </xf>
    <xf numFmtId="0" fontId="8" fillId="0" borderId="1" xfId="0" applyFont="1" applyBorder="1" applyAlignment="1">
      <alignment wrapText="1"/>
    </xf>
    <xf numFmtId="4" fontId="9" fillId="2" borderId="1" xfId="0" applyNumberFormat="1" applyFont="1" applyFill="1" applyBorder="1" applyAlignment="1" applyProtection="1">
      <alignment vertical="center" wrapText="1"/>
    </xf>
    <xf numFmtId="0" fontId="6" fillId="0" borderId="1" xfId="0" applyFont="1" applyBorder="1" applyAlignment="1">
      <alignment wrapText="1"/>
    </xf>
    <xf numFmtId="0" fontId="5" fillId="0" borderId="0" xfId="0" applyFont="1"/>
    <xf numFmtId="164" fontId="5" fillId="0" borderId="0" xfId="1" applyFont="1"/>
    <xf numFmtId="0" fontId="0" fillId="0" borderId="0" xfId="0" applyBorder="1"/>
    <xf numFmtId="0" fontId="0" fillId="0" borderId="0" xfId="0" applyBorder="1" applyAlignment="1">
      <alignment wrapText="1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/>
    <xf numFmtId="0" fontId="11" fillId="0" borderId="0" xfId="0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right"/>
    </xf>
    <xf numFmtId="0" fontId="12" fillId="0" borderId="0" xfId="0" applyFont="1" applyFill="1" applyBorder="1"/>
    <xf numFmtId="4" fontId="12" fillId="0" borderId="0" xfId="0" applyNumberFormat="1" applyFont="1" applyFill="1" applyBorder="1"/>
    <xf numFmtId="4" fontId="11" fillId="0" borderId="0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right" wrapText="1"/>
    </xf>
    <xf numFmtId="4" fontId="1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4" fontId="2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vertical="top" wrapText="1"/>
    </xf>
    <xf numFmtId="164" fontId="15" fillId="0" borderId="0" xfId="0" applyNumberFormat="1" applyFont="1" applyBorder="1"/>
    <xf numFmtId="0" fontId="0" fillId="0" borderId="0" xfId="0" applyBorder="1" applyAlignment="1">
      <alignment wrapText="1"/>
    </xf>
    <xf numFmtId="0" fontId="17" fillId="0" borderId="0" xfId="0" applyFont="1"/>
    <xf numFmtId="4" fontId="11" fillId="0" borderId="1" xfId="0" applyNumberFormat="1" applyFont="1" applyBorder="1" applyAlignment="1">
      <alignment horizontal="left" wrapText="1"/>
    </xf>
    <xf numFmtId="0" fontId="16" fillId="0" borderId="5" xfId="0" applyFont="1" applyBorder="1" applyAlignment="1"/>
    <xf numFmtId="0" fontId="8" fillId="0" borderId="1" xfId="0" applyFont="1" applyFill="1" applyBorder="1" applyAlignment="1">
      <alignment wrapText="1"/>
    </xf>
    <xf numFmtId="164" fontId="8" fillId="0" borderId="1" xfId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164" fontId="14" fillId="0" borderId="1" xfId="1" applyFont="1" applyFill="1" applyBorder="1" applyAlignment="1">
      <alignment wrapText="1"/>
    </xf>
    <xf numFmtId="164" fontId="6" fillId="0" borderId="1" xfId="1" applyFont="1" applyFill="1" applyBorder="1" applyAlignment="1">
      <alignment wrapText="1"/>
    </xf>
    <xf numFmtId="0" fontId="16" fillId="0" borderId="0" xfId="0" applyFont="1" applyBorder="1" applyAlignment="1"/>
    <xf numFmtId="0" fontId="0" fillId="0" borderId="0" xfId="0" applyBorder="1" applyAlignment="1">
      <alignment wrapText="1"/>
    </xf>
    <xf numFmtId="43" fontId="0" fillId="0" borderId="0" xfId="0" applyNumberFormat="1"/>
    <xf numFmtId="0" fontId="21" fillId="0" borderId="0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wrapText="1"/>
    </xf>
    <xf numFmtId="0" fontId="6" fillId="5" borderId="1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horizontal="justify" wrapText="1"/>
    </xf>
    <xf numFmtId="0" fontId="22" fillId="5" borderId="2" xfId="0" applyFont="1" applyFill="1" applyBorder="1" applyAlignment="1">
      <alignment horizontal="left"/>
    </xf>
    <xf numFmtId="0" fontId="22" fillId="6" borderId="3" xfId="0" applyFont="1" applyFill="1" applyBorder="1" applyAlignment="1">
      <alignment horizontal="left"/>
    </xf>
    <xf numFmtId="0" fontId="22" fillId="6" borderId="1" xfId="0" applyFont="1" applyFill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22" fillId="4" borderId="1" xfId="0" applyFont="1" applyFill="1" applyBorder="1" applyAlignment="1">
      <alignment horizontal="left"/>
    </xf>
    <xf numFmtId="164" fontId="23" fillId="0" borderId="1" xfId="1" applyFont="1" applyBorder="1" applyAlignment="1"/>
    <xf numFmtId="164" fontId="22" fillId="0" borderId="1" xfId="1" applyFont="1" applyBorder="1" applyAlignment="1">
      <alignment wrapText="1"/>
    </xf>
    <xf numFmtId="164" fontId="23" fillId="0" borderId="1" xfId="1" applyFont="1" applyFill="1" applyBorder="1" applyAlignment="1"/>
    <xf numFmtId="0" fontId="22" fillId="6" borderId="3" xfId="0" applyFont="1" applyFill="1" applyBorder="1" applyAlignment="1"/>
    <xf numFmtId="164" fontId="22" fillId="6" borderId="3" xfId="1" applyFont="1" applyFill="1" applyBorder="1" applyAlignment="1">
      <alignment horizontal="right"/>
    </xf>
    <xf numFmtId="164" fontId="23" fillId="0" borderId="1" xfId="1" applyFont="1" applyBorder="1"/>
    <xf numFmtId="0" fontId="22" fillId="6" borderId="1" xfId="0" applyFont="1" applyFill="1" applyBorder="1" applyAlignment="1"/>
    <xf numFmtId="164" fontId="22" fillId="6" borderId="1" xfId="1" applyFont="1" applyFill="1" applyBorder="1" applyAlignment="1">
      <alignment horizontal="right"/>
    </xf>
    <xf numFmtId="0" fontId="22" fillId="0" borderId="1" xfId="0" applyFont="1" applyBorder="1" applyAlignment="1"/>
    <xf numFmtId="0" fontId="22" fillId="0" borderId="1" xfId="0" applyFont="1" applyBorder="1"/>
    <xf numFmtId="0" fontId="22" fillId="0" borderId="1" xfId="0" applyFont="1" applyBorder="1" applyAlignment="1">
      <alignment horizontal="right"/>
    </xf>
    <xf numFmtId="164" fontId="23" fillId="0" borderId="1" xfId="1" applyFont="1" applyBorder="1" applyAlignment="1">
      <alignment horizontal="right"/>
    </xf>
    <xf numFmtId="0" fontId="22" fillId="0" borderId="1" xfId="0" applyFont="1" applyFill="1" applyBorder="1" applyAlignment="1"/>
    <xf numFmtId="164" fontId="22" fillId="0" borderId="1" xfId="1" applyFont="1" applyFill="1" applyBorder="1" applyAlignment="1">
      <alignment horizontal="right"/>
    </xf>
    <xf numFmtId="164" fontId="23" fillId="4" borderId="1" xfId="1" applyFont="1" applyFill="1" applyBorder="1" applyAlignment="1"/>
    <xf numFmtId="0" fontId="22" fillId="7" borderId="1" xfId="0" applyFont="1" applyFill="1" applyBorder="1" applyAlignment="1"/>
    <xf numFmtId="164" fontId="22" fillId="7" borderId="1" xfId="1" applyFont="1" applyFill="1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164" fontId="16" fillId="0" borderId="3" xfId="1" applyFont="1" applyFill="1" applyBorder="1"/>
    <xf numFmtId="164" fontId="16" fillId="0" borderId="1" xfId="1" applyFont="1" applyFill="1" applyBorder="1"/>
    <xf numFmtId="43" fontId="16" fillId="0" borderId="0" xfId="0" applyNumberFormat="1" applyFont="1"/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28" fillId="0" borderId="1" xfId="0" applyFont="1" applyFill="1" applyBorder="1"/>
    <xf numFmtId="164" fontId="29" fillId="0" borderId="1" xfId="1" applyFont="1" applyFill="1" applyBorder="1" applyAlignment="1">
      <alignment horizontal="center"/>
    </xf>
    <xf numFmtId="164" fontId="29" fillId="0" borderId="1" xfId="1" applyFont="1" applyFill="1" applyBorder="1" applyAlignment="1">
      <alignment horizontal="right"/>
    </xf>
    <xf numFmtId="0" fontId="16" fillId="0" borderId="1" xfId="0" applyFont="1" applyFill="1" applyBorder="1"/>
    <xf numFmtId="0" fontId="28" fillId="0" borderId="3" xfId="0" applyFont="1" applyFill="1" applyBorder="1"/>
    <xf numFmtId="0" fontId="16" fillId="0" borderId="3" xfId="0" applyFont="1" applyFill="1" applyBorder="1"/>
    <xf numFmtId="0" fontId="16" fillId="0" borderId="3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4" fontId="30" fillId="0" borderId="7" xfId="0" applyNumberFormat="1" applyFont="1" applyFill="1" applyBorder="1" applyAlignment="1">
      <alignment vertical="center"/>
    </xf>
    <xf numFmtId="164" fontId="30" fillId="0" borderId="1" xfId="1" applyFont="1" applyFill="1" applyBorder="1" applyAlignment="1">
      <alignment horizontal="center"/>
    </xf>
    <xf numFmtId="164" fontId="27" fillId="0" borderId="3" xfId="0" applyNumberFormat="1" applyFont="1" applyFill="1" applyBorder="1"/>
    <xf numFmtId="4" fontId="30" fillId="0" borderId="3" xfId="0" applyNumberFormat="1" applyFont="1" applyFill="1" applyBorder="1" applyAlignment="1">
      <alignment horizontal="right"/>
    </xf>
    <xf numFmtId="0" fontId="27" fillId="8" borderId="1" xfId="0" applyFont="1" applyFill="1" applyBorder="1" applyAlignment="1">
      <alignment horizontal="center"/>
    </xf>
    <xf numFmtId="164" fontId="26" fillId="8" borderId="2" xfId="3" applyFont="1" applyFill="1" applyBorder="1" applyAlignment="1">
      <alignment horizontal="center"/>
    </xf>
    <xf numFmtId="0" fontId="27" fillId="8" borderId="1" xfId="0" applyFont="1" applyFill="1" applyBorder="1" applyAlignment="1">
      <alignment horizontal="center" wrapText="1"/>
    </xf>
    <xf numFmtId="164" fontId="8" fillId="0" borderId="1" xfId="1" applyFont="1" applyFill="1" applyBorder="1" applyAlignment="1">
      <alignment horizontal="right" wrapText="1"/>
    </xf>
    <xf numFmtId="164" fontId="20" fillId="0" borderId="1" xfId="1" applyFont="1" applyFill="1" applyBorder="1" applyAlignment="1" applyProtection="1">
      <alignment horizontal="right" vertical="center" wrapText="1"/>
    </xf>
    <xf numFmtId="164" fontId="8" fillId="0" borderId="1" xfId="1" quotePrefix="1" applyFont="1" applyFill="1" applyBorder="1" applyAlignment="1">
      <alignment horizontal="right" wrapText="1"/>
    </xf>
    <xf numFmtId="4" fontId="13" fillId="0" borderId="0" xfId="0" applyNumberFormat="1" applyFont="1"/>
    <xf numFmtId="164" fontId="6" fillId="0" borderId="1" xfId="1" applyFont="1" applyFill="1" applyBorder="1" applyAlignment="1">
      <alignment horizontal="right" wrapText="1"/>
    </xf>
    <xf numFmtId="0" fontId="31" fillId="0" borderId="0" xfId="0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right"/>
    </xf>
    <xf numFmtId="0" fontId="33" fillId="5" borderId="2" xfId="0" applyFont="1" applyFill="1" applyBorder="1" applyAlignment="1">
      <alignment wrapText="1"/>
    </xf>
    <xf numFmtId="0" fontId="33" fillId="5" borderId="1" xfId="0" applyFont="1" applyFill="1" applyBorder="1" applyAlignment="1">
      <alignment horizontal="center" wrapText="1"/>
    </xf>
    <xf numFmtId="0" fontId="19" fillId="5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wrapText="1"/>
    </xf>
    <xf numFmtId="164" fontId="19" fillId="0" borderId="1" xfId="1" applyFont="1" applyFill="1" applyBorder="1" applyAlignment="1">
      <alignment horizontal="right" wrapText="1"/>
    </xf>
    <xf numFmtId="164" fontId="19" fillId="0" borderId="1" xfId="1" applyFont="1" applyFill="1" applyBorder="1" applyAlignment="1">
      <alignment horizontal="center" wrapText="1"/>
    </xf>
    <xf numFmtId="164" fontId="19" fillId="0" borderId="1" xfId="1" applyFont="1" applyBorder="1" applyAlignment="1">
      <alignment horizontal="right" wrapText="1"/>
    </xf>
    <xf numFmtId="164" fontId="19" fillId="0" borderId="1" xfId="1" applyFont="1" applyBorder="1" applyAlignment="1">
      <alignment horizontal="center" wrapText="1"/>
    </xf>
    <xf numFmtId="164" fontId="34" fillId="0" borderId="1" xfId="1" applyFont="1" applyFill="1" applyBorder="1" applyAlignment="1" applyProtection="1">
      <alignment horizontal="right" vertical="center" wrapText="1"/>
    </xf>
    <xf numFmtId="164" fontId="19" fillId="0" borderId="1" xfId="1" applyFont="1" applyBorder="1" applyAlignment="1">
      <alignment wrapText="1"/>
    </xf>
    <xf numFmtId="164" fontId="19" fillId="0" borderId="1" xfId="1" quotePrefix="1" applyFont="1" applyFill="1" applyBorder="1" applyAlignment="1">
      <alignment horizontal="right" wrapText="1"/>
    </xf>
    <xf numFmtId="164" fontId="19" fillId="0" borderId="1" xfId="1" applyFont="1" applyBorder="1"/>
    <xf numFmtId="0" fontId="33" fillId="0" borderId="1" xfId="0" applyFont="1" applyFill="1" applyBorder="1" applyAlignment="1">
      <alignment wrapText="1"/>
    </xf>
    <xf numFmtId="164" fontId="18" fillId="0" borderId="1" xfId="1" applyFont="1" applyFill="1" applyBorder="1" applyAlignment="1">
      <alignment wrapText="1"/>
    </xf>
    <xf numFmtId="164" fontId="33" fillId="0" borderId="1" xfId="1" applyFont="1" applyFill="1" applyBorder="1" applyAlignment="1">
      <alignment wrapText="1"/>
    </xf>
    <xf numFmtId="164" fontId="25" fillId="0" borderId="1" xfId="1" applyFont="1" applyBorder="1"/>
    <xf numFmtId="0" fontId="0" fillId="0" borderId="0" xfId="0" applyBorder="1" applyAlignment="1">
      <alignment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0" fontId="35" fillId="0" borderId="4" xfId="0" applyFont="1" applyBorder="1" applyAlignment="1">
      <alignment wrapText="1"/>
    </xf>
    <xf numFmtId="2" fontId="7" fillId="0" borderId="1" xfId="0" applyNumberFormat="1" applyFont="1" applyBorder="1" applyAlignment="1">
      <alignment horizontal="center" wrapText="1"/>
    </xf>
    <xf numFmtId="2" fontId="7" fillId="0" borderId="4" xfId="0" applyNumberFormat="1" applyFont="1" applyBorder="1" applyAlignment="1">
      <alignment horizontal="center" wrapText="1"/>
    </xf>
    <xf numFmtId="0" fontId="35" fillId="0" borderId="1" xfId="0" applyFont="1" applyBorder="1" applyAlignment="1">
      <alignment wrapText="1"/>
    </xf>
    <xf numFmtId="2" fontId="35" fillId="0" borderId="1" xfId="0" applyNumberFormat="1" applyFont="1" applyBorder="1" applyAlignment="1">
      <alignment wrapText="1"/>
    </xf>
    <xf numFmtId="0" fontId="35" fillId="0" borderId="1" xfId="0" applyFont="1" applyBorder="1" applyAlignment="1">
      <alignment horizontal="right" vertical="center" wrapText="1"/>
    </xf>
    <xf numFmtId="4" fontId="36" fillId="0" borderId="1" xfId="0" applyNumberFormat="1" applyFont="1" applyBorder="1" applyAlignment="1">
      <alignment horizontal="right" wrapText="1"/>
    </xf>
    <xf numFmtId="4" fontId="37" fillId="0" borderId="1" xfId="0" applyNumberFormat="1" applyFont="1" applyBorder="1" applyAlignment="1">
      <alignment horizontal="right" wrapText="1"/>
    </xf>
    <xf numFmtId="2" fontId="37" fillId="0" borderId="1" xfId="0" applyNumberFormat="1" applyFont="1" applyBorder="1" applyAlignment="1">
      <alignment horizontal="center" wrapText="1"/>
    </xf>
    <xf numFmtId="0" fontId="37" fillId="0" borderId="1" xfId="0" applyFont="1" applyBorder="1" applyAlignment="1">
      <alignment horizontal="center" wrapText="1"/>
    </xf>
    <xf numFmtId="4" fontId="36" fillId="0" borderId="3" xfId="0" applyNumberFormat="1" applyFont="1" applyBorder="1" applyAlignment="1">
      <alignment horizontal="right" wrapText="1"/>
    </xf>
    <xf numFmtId="165" fontId="0" fillId="0" borderId="0" xfId="0" applyNumberFormat="1"/>
    <xf numFmtId="164" fontId="22" fillId="7" borderId="1" xfId="1" applyFont="1" applyFill="1" applyBorder="1" applyAlignment="1">
      <alignment wrapText="1"/>
    </xf>
    <xf numFmtId="164" fontId="22" fillId="6" borderId="1" xfId="1" applyFont="1" applyFill="1" applyBorder="1" applyAlignment="1">
      <alignment wrapText="1"/>
    </xf>
    <xf numFmtId="0" fontId="26" fillId="8" borderId="2" xfId="2" applyFont="1" applyFill="1" applyBorder="1" applyAlignment="1">
      <alignment horizontal="center"/>
    </xf>
    <xf numFmtId="0" fontId="26" fillId="8" borderId="3" xfId="2" applyFont="1" applyFill="1" applyBorder="1" applyAlignment="1">
      <alignment horizontal="center"/>
    </xf>
    <xf numFmtId="164" fontId="29" fillId="0" borderId="3" xfId="1" applyFont="1" applyFill="1" applyBorder="1" applyAlignment="1">
      <alignment horizontal="center"/>
    </xf>
    <xf numFmtId="164" fontId="29" fillId="0" borderId="3" xfId="1" applyFont="1" applyFill="1" applyBorder="1" applyAlignment="1">
      <alignment horizontal="right"/>
    </xf>
    <xf numFmtId="164" fontId="38" fillId="0" borderId="0" xfId="0" applyNumberFormat="1" applyFont="1"/>
    <xf numFmtId="4" fontId="39" fillId="2" borderId="12" xfId="0" applyNumberFormat="1" applyFont="1" applyFill="1" applyBorder="1" applyAlignment="1" applyProtection="1">
      <alignment horizontal="right" vertical="center" wrapText="1"/>
    </xf>
    <xf numFmtId="164" fontId="33" fillId="0" borderId="1" xfId="1" applyFont="1" applyBorder="1" applyAlignment="1">
      <alignment horizontal="right" wrapText="1"/>
    </xf>
    <xf numFmtId="164" fontId="33" fillId="0" borderId="1" xfId="1" applyFont="1" applyBorder="1" applyAlignment="1">
      <alignment horizontal="center" wrapText="1"/>
    </xf>
    <xf numFmtId="164" fontId="18" fillId="0" borderId="1" xfId="1" applyFont="1" applyBorder="1"/>
    <xf numFmtId="164" fontId="18" fillId="0" borderId="1" xfId="1" applyFont="1" applyBorder="1" applyAlignment="1">
      <alignment wrapText="1"/>
    </xf>
    <xf numFmtId="4" fontId="34" fillId="2" borderId="12" xfId="0" applyNumberFormat="1" applyFont="1" applyFill="1" applyBorder="1" applyAlignment="1" applyProtection="1">
      <alignment horizontal="right" vertical="center" wrapText="1"/>
    </xf>
    <xf numFmtId="4" fontId="39" fillId="2" borderId="12" xfId="0" applyNumberFormat="1" applyFont="1" applyFill="1" applyBorder="1" applyAlignment="1" applyProtection="1">
      <alignment vertical="center" wrapText="1"/>
    </xf>
    <xf numFmtId="4" fontId="40" fillId="2" borderId="12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4" fontId="41" fillId="0" borderId="1" xfId="0" applyNumberFormat="1" applyFont="1" applyFill="1" applyBorder="1" applyAlignment="1" applyProtection="1">
      <alignment horizontal="right" wrapText="1"/>
    </xf>
    <xf numFmtId="4" fontId="34" fillId="0" borderId="1" xfId="0" applyNumberFormat="1" applyFont="1" applyFill="1" applyBorder="1" applyAlignment="1" applyProtection="1">
      <alignment wrapText="1"/>
    </xf>
    <xf numFmtId="164" fontId="25" fillId="0" borderId="1" xfId="1" applyFont="1" applyBorder="1" applyAlignment="1">
      <alignment horizontal="right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164" fontId="22" fillId="0" borderId="1" xfId="1" applyFont="1" applyBorder="1" applyAlignment="1">
      <alignment horizontal="right" vertical="center" wrapText="1"/>
    </xf>
    <xf numFmtId="164" fontId="23" fillId="0" borderId="1" xfId="1" applyFont="1" applyBorder="1" applyAlignment="1">
      <alignment wrapText="1"/>
    </xf>
    <xf numFmtId="0" fontId="23" fillId="0" borderId="1" xfId="0" applyFont="1" applyBorder="1" applyAlignment="1">
      <alignment horizontal="center" vertical="center"/>
    </xf>
    <xf numFmtId="164" fontId="23" fillId="0" borderId="1" xfId="1" applyFont="1" applyBorder="1" applyAlignment="1">
      <alignment vertical="center" wrapText="1"/>
    </xf>
    <xf numFmtId="0" fontId="23" fillId="0" borderId="1" xfId="0" applyFont="1" applyBorder="1"/>
    <xf numFmtId="0" fontId="22" fillId="5" borderId="2" xfId="0" applyFont="1" applyFill="1" applyBorder="1" applyAlignment="1"/>
    <xf numFmtId="0" fontId="22" fillId="5" borderId="2" xfId="0" applyFont="1" applyFill="1" applyBorder="1" applyAlignment="1">
      <alignment wrapText="1"/>
    </xf>
    <xf numFmtId="4" fontId="42" fillId="2" borderId="13" xfId="0" applyNumberFormat="1" applyFont="1" applyFill="1" applyBorder="1" applyAlignment="1" applyProtection="1">
      <alignment vertical="center" wrapText="1"/>
    </xf>
    <xf numFmtId="0" fontId="43" fillId="3" borderId="1" xfId="0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 wrapText="1"/>
    </xf>
    <xf numFmtId="0" fontId="44" fillId="0" borderId="1" xfId="0" applyFont="1" applyBorder="1"/>
    <xf numFmtId="0" fontId="44" fillId="0" borderId="1" xfId="0" applyFont="1" applyBorder="1" applyAlignment="1">
      <alignment horizontal="center"/>
    </xf>
    <xf numFmtId="164" fontId="38" fillId="0" borderId="1" xfId="1" applyFont="1" applyBorder="1"/>
    <xf numFmtId="164" fontId="38" fillId="0" borderId="1" xfId="1" applyFont="1" applyFill="1" applyBorder="1"/>
    <xf numFmtId="164" fontId="45" fillId="0" borderId="1" xfId="1" applyFont="1" applyBorder="1" applyAlignment="1">
      <alignment horizontal="right"/>
    </xf>
    <xf numFmtId="0" fontId="44" fillId="0" borderId="2" xfId="0" applyFont="1" applyBorder="1" applyAlignment="1">
      <alignment horizontal="center"/>
    </xf>
    <xf numFmtId="164" fontId="38" fillId="0" borderId="0" xfId="1" applyFont="1"/>
    <xf numFmtId="164" fontId="38" fillId="0" borderId="2" xfId="1" applyFont="1" applyBorder="1"/>
    <xf numFmtId="164" fontId="38" fillId="0" borderId="2" xfId="1" applyFont="1" applyFill="1" applyBorder="1"/>
    <xf numFmtId="164" fontId="38" fillId="0" borderId="1" xfId="0" applyNumberFormat="1" applyFont="1" applyFill="1" applyBorder="1"/>
    <xf numFmtId="164" fontId="22" fillId="6" borderId="3" xfId="1" applyFont="1" applyFill="1" applyBorder="1" applyAlignment="1">
      <alignment wrapText="1"/>
    </xf>
    <xf numFmtId="4" fontId="42" fillId="2" borderId="1" xfId="0" applyNumberFormat="1" applyFont="1" applyFill="1" applyBorder="1" applyAlignment="1" applyProtection="1">
      <alignment vertical="center" wrapText="1"/>
    </xf>
    <xf numFmtId="0" fontId="16" fillId="0" borderId="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6" xfId="0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0" fontId="16" fillId="0" borderId="0" xfId="0" applyFont="1" applyFill="1" applyAlignment="1">
      <alignment horizontal="center"/>
    </xf>
    <xf numFmtId="0" fontId="0" fillId="0" borderId="0" xfId="0" applyAlignment="1">
      <alignment horizontal="left" wrapText="1"/>
    </xf>
    <xf numFmtId="0" fontId="26" fillId="8" borderId="2" xfId="2" applyFont="1" applyFill="1" applyBorder="1" applyAlignment="1">
      <alignment horizontal="center" wrapText="1"/>
    </xf>
    <xf numFmtId="0" fontId="26" fillId="8" borderId="3" xfId="2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26" fillId="8" borderId="2" xfId="2" applyFont="1" applyFill="1" applyBorder="1" applyAlignment="1">
      <alignment horizontal="center"/>
    </xf>
    <xf numFmtId="0" fontId="26" fillId="8" borderId="3" xfId="2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38" fillId="0" borderId="8" xfId="0" applyFont="1" applyFill="1" applyBorder="1" applyAlignment="1">
      <alignment horizontal="center"/>
    </xf>
    <xf numFmtId="0" fontId="38" fillId="0" borderId="11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16" fillId="0" borderId="0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4" fontId="46" fillId="0" borderId="0" xfId="0" applyNumberFormat="1" applyFont="1"/>
    <xf numFmtId="0" fontId="23" fillId="0" borderId="0" xfId="0" applyFont="1" applyBorder="1" applyAlignment="1">
      <alignment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layout>
        <c:manualLayout>
          <c:xMode val="edge"/>
          <c:yMode val="edge"/>
          <c:x val="0.13832124485459041"/>
          <c:y val="4.9261083743842434E-3"/>
        </c:manualLayout>
      </c:layout>
      <c:overlay val="0"/>
    </c:title>
    <c:autoTitleDeleted val="0"/>
    <c:plotArea>
      <c:layout/>
      <c:ofPieChart>
        <c:ofPieType val="bar"/>
        <c:varyColors val="1"/>
        <c:ser>
          <c:idx val="0"/>
          <c:order val="0"/>
          <c:tx>
            <c:strRef>
              <c:f>'Tabela1.Buxheti janar-dhjetor'!$B$3:$B$3</c:f>
              <c:strCache>
                <c:ptCount val="1"/>
                <c:pt idx="0">
                  <c:v>Buxheti sipas SIMFK për vitin 2023</c:v>
                </c:pt>
              </c:strCache>
            </c:strRef>
          </c:tx>
          <c:explosion val="43"/>
          <c:dLbls>
            <c:dLbl>
              <c:idx val="1"/>
              <c:layout>
                <c:manualLayout>
                  <c:x val="-0.16968582874509108"/>
                  <c:y val="3.48590001831167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0468691413573509E-2"/>
                  <c:y val="1.51745712018556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3513113492392396E-2"/>
                  <c:y val="-8.20936336446316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636298044203988E-2"/>
                  <c:y val="4.25216379202599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2704941487577256"/>
                  <c:y val="3.1052005127266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'Tabela1.Buxheti janar-dhjetor'!$A$4:$A$10</c:f>
              <c:strCache>
                <c:ptCount val="7"/>
                <c:pt idx="0">
                  <c:v>Granti qeveritar</c:v>
                </c:pt>
                <c:pt idx="1">
                  <c:v>Të hyrat vetanake 2023</c:v>
                </c:pt>
                <c:pt idx="2">
                  <c:v>Të hyrat e bartura</c:v>
                </c:pt>
                <c:pt idx="3">
                  <c:v>31_Granti I donatorëve të brendshëm</c:v>
                </c:pt>
                <c:pt idx="4">
                  <c:v>32_Granti I donatorëve të jashtme</c:v>
                </c:pt>
                <c:pt idx="5">
                  <c:v>46_ Save The Children</c:v>
                </c:pt>
                <c:pt idx="6">
                  <c:v>61_ Granti I jashtëm (Performancës)</c:v>
                </c:pt>
              </c:strCache>
            </c:strRef>
          </c:cat>
          <c:val>
            <c:numRef>
              <c:f>'Tabela1.Buxheti janar-dhjetor'!$B$4:$B$10</c:f>
              <c:numCache>
                <c:formatCode>_(* #,##0.00_);_(* \(#,##0.00\);_(* "-"??_);_(@_)</c:formatCode>
                <c:ptCount val="7"/>
                <c:pt idx="0">
                  <c:v>12337344.42</c:v>
                </c:pt>
                <c:pt idx="1">
                  <c:v>1373774</c:v>
                </c:pt>
                <c:pt idx="2">
                  <c:v>1322987.6099999999</c:v>
                </c:pt>
                <c:pt idx="3">
                  <c:v>85780.99</c:v>
                </c:pt>
                <c:pt idx="4">
                  <c:v>18341.330000000002</c:v>
                </c:pt>
                <c:pt idx="5">
                  <c:v>3239.01</c:v>
                </c:pt>
                <c:pt idx="6">
                  <c:v>426739.48</c:v>
                </c:pt>
              </c:numCache>
            </c:numRef>
          </c:val>
        </c:ser>
        <c:ser>
          <c:idx val="1"/>
          <c:order val="1"/>
          <c:tx>
            <c:strRef>
              <c:f>'Tabela1.Buxheti janar-dhjetor'!$C$3:$C$3</c:f>
              <c:strCache>
                <c:ptCount val="1"/>
                <c:pt idx="0">
                  <c:v>% në total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'Tabela1.Buxheti janar-dhjetor'!$A$4:$A$10</c:f>
              <c:strCache>
                <c:ptCount val="7"/>
                <c:pt idx="0">
                  <c:v>Granti qeveritar</c:v>
                </c:pt>
                <c:pt idx="1">
                  <c:v>Të hyrat vetanake 2023</c:v>
                </c:pt>
                <c:pt idx="2">
                  <c:v>Të hyrat e bartura</c:v>
                </c:pt>
                <c:pt idx="3">
                  <c:v>31_Granti I donatorëve të brendshëm</c:v>
                </c:pt>
                <c:pt idx="4">
                  <c:v>32_Granti I donatorëve të jashtme</c:v>
                </c:pt>
                <c:pt idx="5">
                  <c:v>46_ Save The Children</c:v>
                </c:pt>
                <c:pt idx="6">
                  <c:v>61_ Granti I jashtëm (Performancës)</c:v>
                </c:pt>
              </c:strCache>
            </c:strRef>
          </c:cat>
          <c:val>
            <c:numRef>
              <c:f>'Tabela1.Buxheti janar-dhjetor'!$C$4:$C$10</c:f>
              <c:numCache>
                <c:formatCode>_(* #,##0.00_);_(* \(#,##0.00\);_(* "-"??_);_(@_)</c:formatCode>
                <c:ptCount val="7"/>
                <c:pt idx="0">
                  <c:v>79.247048467400759</c:v>
                </c:pt>
                <c:pt idx="1">
                  <c:v>8.8242275691655703</c:v>
                </c:pt>
                <c:pt idx="2">
                  <c:v>8.4980089460322201</c:v>
                </c:pt>
                <c:pt idx="3">
                  <c:v>0.55100109397056285</c:v>
                </c:pt>
                <c:pt idx="4">
                  <c:v>0.11781273327429662</c:v>
                </c:pt>
                <c:pt idx="5">
                  <c:v>2.0805286268922672E-2</c:v>
                </c:pt>
                <c:pt idx="6">
                  <c:v>2.7410959038876697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econdPieSize val="75"/>
        <c:serLines/>
      </c:of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Shpenzimet </a:t>
            </a:r>
            <a:r>
              <a:rPr lang="en-US" sz="1800" b="1" i="0" u="none" strike="noStrike" baseline="0"/>
              <a:t>Janar-Mars 2023</a:t>
            </a:r>
            <a:r>
              <a:rPr lang="en-US"/>
              <a:t> sipas kategorive ekonomike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'Tab.2.Te hyrat vetanake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'Tab.2.Te hyrat vetanake 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KRAHASIMI I TË HYRAVE NDËR VITE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strRef>
              <c:f>'Tab.2.Te hyrat '!$C$39:$C$41</c:f>
              <c:strCache>
                <c:ptCount val="3"/>
                <c:pt idx="1">
                  <c:v>Te hyrat në periudhën janar-dhjetor 2022 </c:v>
                </c:pt>
                <c:pt idx="2">
                  <c:v>Te hyrat në periudhën janar-dhjetor 2023 </c:v>
                </c:pt>
              </c:strCache>
            </c:strRef>
          </c:cat>
          <c:val>
            <c:numRef>
              <c:f>'Tab.2.Te hyrat '!$D$39:$D$41</c:f>
              <c:numCache>
                <c:formatCode>_(* #,##0.00_);_(* \(#,##0.00\);_(* "-"??_);_(@_)</c:formatCode>
                <c:ptCount val="3"/>
                <c:pt idx="1">
                  <c:v>1578680.4699999997</c:v>
                </c:pt>
                <c:pt idx="2">
                  <c:v>2188911.8500000006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'Tab.2.Te hyrat '!$C$39:$C$41</c:f>
              <c:strCache>
                <c:ptCount val="3"/>
                <c:pt idx="1">
                  <c:v>Te hyrat në periudhën janar-dhjetor 2022 </c:v>
                </c:pt>
                <c:pt idx="2">
                  <c:v>Te hyrat në periudhën janar-dhjetor 2023 </c:v>
                </c:pt>
              </c:strCache>
            </c:strRef>
          </c:cat>
          <c:val>
            <c:numRef>
              <c:f>'Tab.2.Te hyrat '!$E$39:$E$41</c:f>
              <c:numCache>
                <c:formatCode>_(* #,##0.00_);_(* \(#,##0.00\);_(* "-"??_);_(@_)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-729426304"/>
        <c:axId val="-729419232"/>
        <c:axId val="0"/>
      </c:bar3DChart>
      <c:catAx>
        <c:axId val="-729426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729419232"/>
        <c:crosses val="autoZero"/>
        <c:auto val="1"/>
        <c:lblAlgn val="ctr"/>
        <c:lblOffset val="100"/>
        <c:noMultiLvlLbl val="0"/>
      </c:catAx>
      <c:valAx>
        <c:axId val="-7294192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729426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Të hyrat sipas muajve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'Tab.3. THV sipas muajve'!$C$42:$N$42</c:f>
              <c:strCache>
                <c:ptCount val="12"/>
                <c:pt idx="0">
                  <c:v>Të hyrat  janar 2023</c:v>
                </c:pt>
                <c:pt idx="1">
                  <c:v>Të hyrat  shkurt 2023 </c:v>
                </c:pt>
                <c:pt idx="2">
                  <c:v>Të hyrat  mars 2023</c:v>
                </c:pt>
                <c:pt idx="3">
                  <c:v>Të hyrat  prill 2023</c:v>
                </c:pt>
                <c:pt idx="4">
                  <c:v>Të hyrat  maj 2023</c:v>
                </c:pt>
                <c:pt idx="5">
                  <c:v>Të hyrat  qershor 2023</c:v>
                </c:pt>
                <c:pt idx="6">
                  <c:v>Të hyrat korrik 2023</c:v>
                </c:pt>
                <c:pt idx="7">
                  <c:v>Të hyrat gusht 2023</c:v>
                </c:pt>
                <c:pt idx="8">
                  <c:v>Të hyrat shtator 2023</c:v>
                </c:pt>
                <c:pt idx="9">
                  <c:v>Të hyrat tetor 2023</c:v>
                </c:pt>
                <c:pt idx="10">
                  <c:v>Të hyrat nëntor 2023</c:v>
                </c:pt>
                <c:pt idx="11">
                  <c:v>Të hyrat dhjetor 2023</c:v>
                </c:pt>
              </c:strCache>
            </c:strRef>
          </c:cat>
          <c:val>
            <c:numRef>
              <c:f>'Tab.3. THV sipas muajve'!$C$43:$N$43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'Tab.3. THV sipas muajve'!$C$42:$N$42</c:f>
              <c:strCache>
                <c:ptCount val="12"/>
                <c:pt idx="0">
                  <c:v>Të hyrat  janar 2023</c:v>
                </c:pt>
                <c:pt idx="1">
                  <c:v>Të hyrat  shkurt 2023 </c:v>
                </c:pt>
                <c:pt idx="2">
                  <c:v>Të hyrat  mars 2023</c:v>
                </c:pt>
                <c:pt idx="3">
                  <c:v>Të hyrat  prill 2023</c:v>
                </c:pt>
                <c:pt idx="4">
                  <c:v>Të hyrat  maj 2023</c:v>
                </c:pt>
                <c:pt idx="5">
                  <c:v>Të hyrat  qershor 2023</c:v>
                </c:pt>
                <c:pt idx="6">
                  <c:v>Të hyrat korrik 2023</c:v>
                </c:pt>
                <c:pt idx="7">
                  <c:v>Të hyrat gusht 2023</c:v>
                </c:pt>
                <c:pt idx="8">
                  <c:v>Të hyrat shtator 2023</c:v>
                </c:pt>
                <c:pt idx="9">
                  <c:v>Të hyrat tetor 2023</c:v>
                </c:pt>
                <c:pt idx="10">
                  <c:v>Të hyrat nëntor 2023</c:v>
                </c:pt>
                <c:pt idx="11">
                  <c:v>Të hyrat dhjetor 2023</c:v>
                </c:pt>
              </c:strCache>
            </c:strRef>
          </c:cat>
          <c:val>
            <c:numRef>
              <c:f>'Tab.3. THV sipas muajve'!$C$44:$N$44</c:f>
              <c:numCache>
                <c:formatCode>#,##0.00</c:formatCode>
                <c:ptCount val="12"/>
                <c:pt idx="0">
                  <c:v>116049.83</c:v>
                </c:pt>
                <c:pt idx="1">
                  <c:v>175248.32</c:v>
                </c:pt>
                <c:pt idx="2">
                  <c:v>604815.05000000005</c:v>
                </c:pt>
                <c:pt idx="3">
                  <c:v>153304.74000000002</c:v>
                </c:pt>
                <c:pt idx="4">
                  <c:v>228242.45</c:v>
                </c:pt>
                <c:pt idx="5">
                  <c:v>109949.88</c:v>
                </c:pt>
                <c:pt idx="6">
                  <c:v>182911.52</c:v>
                </c:pt>
                <c:pt idx="7">
                  <c:v>205586.03000000006</c:v>
                </c:pt>
                <c:pt idx="8">
                  <c:v>155307.18</c:v>
                </c:pt>
                <c:pt idx="9" formatCode="_(* #,##0.00_);_(* \(#,##0.00\);_(* &quot;-&quot;??_);_(@_)">
                  <c:v>92152.83</c:v>
                </c:pt>
                <c:pt idx="10" formatCode="_(* #,##0.00_);_(* \(#,##0.00\);_(* &quot;-&quot;??_);_(@_)">
                  <c:v>88741.64</c:v>
                </c:pt>
                <c:pt idx="11" formatCode="_(* #,##0.00_);_(* \(#,##0.00\);_(* &quot;-&quot;??_);_(@_)">
                  <c:v>76602.38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29425216"/>
        <c:axId val="-729418688"/>
      </c:areaChart>
      <c:catAx>
        <c:axId val="-72942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29418688"/>
        <c:crosses val="autoZero"/>
        <c:auto val="1"/>
        <c:lblAlgn val="ctr"/>
        <c:lblOffset val="100"/>
        <c:noMultiLvlLbl val="0"/>
      </c:catAx>
      <c:valAx>
        <c:axId val="-72941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29425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strRef>
              <c:f>'Tab.4. Shpenzimet buxhetore'!$A$16:$A$17</c:f>
              <c:strCache>
                <c:ptCount val="2"/>
                <c:pt idx="0">
                  <c:v>Buxheti i shpenzuar janar-dhjetor 2023</c:v>
                </c:pt>
                <c:pt idx="1">
                  <c:v>Buxheti i shpenzuar janar-dhjetor 2022</c:v>
                </c:pt>
              </c:strCache>
            </c:strRef>
          </c:cat>
          <c:val>
            <c:numRef>
              <c:f>'Tab.4. Shpenzimet buxhetore'!$B$16:$B$17</c:f>
              <c:numCache>
                <c:formatCode>#,##0.00</c:formatCode>
                <c:ptCount val="2"/>
                <c:pt idx="0">
                  <c:v>14691869.58</c:v>
                </c:pt>
                <c:pt idx="1">
                  <c:v>11547856.59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729424672"/>
        <c:axId val="-729427936"/>
        <c:axId val="0"/>
      </c:bar3DChart>
      <c:catAx>
        <c:axId val="-729424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729427936"/>
        <c:crosses val="autoZero"/>
        <c:auto val="1"/>
        <c:lblAlgn val="ctr"/>
        <c:lblOffset val="100"/>
        <c:noMultiLvlLbl val="0"/>
      </c:catAx>
      <c:valAx>
        <c:axId val="-72942793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-729424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Shpenzimet </a:t>
            </a:r>
            <a:r>
              <a:rPr lang="en-US" sz="1800" b="1" i="0" u="none" strike="noStrike" baseline="0"/>
              <a:t>janar-dhjetor 2023</a:t>
            </a:r>
            <a:r>
              <a:rPr lang="en-US"/>
              <a:t> sipas kategorive ekonomike </a:t>
            </a:r>
          </a:p>
        </c:rich>
      </c:tx>
      <c:layout>
        <c:manualLayout>
          <c:xMode val="edge"/>
          <c:yMode val="edge"/>
          <c:x val="0.12466101771880603"/>
          <c:y val="5.00227376080037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'Tab.4.1 Shpen.janar-dhjetor'!$A$18:$A$22</c:f>
              <c:strCache>
                <c:ptCount val="5"/>
                <c:pt idx="0">
                  <c:v>Paga dhe mëditje </c:v>
                </c:pt>
                <c:pt idx="1">
                  <c:v>Mallra dhe shërbime </c:v>
                </c:pt>
                <c:pt idx="2">
                  <c:v>Shërbime komunale </c:v>
                </c:pt>
                <c:pt idx="3">
                  <c:v>Subvencione dhe transf.</c:v>
                </c:pt>
                <c:pt idx="4">
                  <c:v>Kapitalet</c:v>
                </c:pt>
              </c:strCache>
            </c:strRef>
          </c:cat>
          <c:val>
            <c:numRef>
              <c:f>'Tab.4.1 Shpen.janar-dhjetor'!$B$18:$B$22</c:f>
              <c:numCache>
                <c:formatCode>#,##0.00</c:formatCode>
                <c:ptCount val="5"/>
                <c:pt idx="0">
                  <c:v>7407538.9299999997</c:v>
                </c:pt>
                <c:pt idx="1">
                  <c:v>1716950.69</c:v>
                </c:pt>
                <c:pt idx="2">
                  <c:v>235175.78</c:v>
                </c:pt>
                <c:pt idx="3">
                  <c:v>420962.85</c:v>
                </c:pt>
                <c:pt idx="4">
                  <c:v>4911241.33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698500</xdr:colOff>
      <xdr:row>12</xdr:row>
      <xdr:rowOff>92075</xdr:rowOff>
    </xdr:from>
    <xdr:to>
      <xdr:col>3</xdr:col>
      <xdr:colOff>711200</xdr:colOff>
      <xdr:row>26</xdr:row>
      <xdr:rowOff>82550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0</xdr:rowOff>
    </xdr:from>
    <xdr:to>
      <xdr:col>8</xdr:col>
      <xdr:colOff>609600</xdr:colOff>
      <xdr:row>0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469900</xdr:colOff>
      <xdr:row>37</xdr:row>
      <xdr:rowOff>179705</xdr:rowOff>
    </xdr:from>
    <xdr:to>
      <xdr:col>6</xdr:col>
      <xdr:colOff>448310</xdr:colOff>
      <xdr:row>50</xdr:row>
      <xdr:rowOff>25400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158750</xdr:colOff>
      <xdr:row>39</xdr:row>
      <xdr:rowOff>31751</xdr:rowOff>
    </xdr:from>
    <xdr:to>
      <xdr:col>14</xdr:col>
      <xdr:colOff>330200</xdr:colOff>
      <xdr:row>59</xdr:row>
      <xdr:rowOff>158750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97156</xdr:rowOff>
    </xdr:from>
    <xdr:to>
      <xdr:col>4</xdr:col>
      <xdr:colOff>523875</xdr:colOff>
      <xdr:row>20</xdr:row>
      <xdr:rowOff>636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88265</xdr:rowOff>
    </xdr:from>
    <xdr:to>
      <xdr:col>4</xdr:col>
      <xdr:colOff>190500</xdr:colOff>
      <xdr:row>27</xdr:row>
      <xdr:rowOff>111125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tabSelected="1" zoomScaleNormal="100" workbookViewId="0">
      <selection activeCell="A2" sqref="A2:E2"/>
    </sheetView>
  </sheetViews>
  <sheetFormatPr defaultRowHeight="14.5" x14ac:dyDescent="0.35"/>
  <cols>
    <col min="1" max="1" width="27.7265625" customWidth="1"/>
    <col min="2" max="2" width="14.54296875" customWidth="1"/>
    <col min="3" max="3" width="9.453125" customWidth="1"/>
    <col min="4" max="4" width="17" customWidth="1"/>
    <col min="5" max="5" width="11.1796875" customWidth="1"/>
    <col min="6" max="6" width="15.81640625" customWidth="1"/>
    <col min="7" max="7" width="15" customWidth="1"/>
    <col min="8" max="8" width="9.54296875" bestFit="1" customWidth="1"/>
    <col min="9" max="9" width="10" customWidth="1"/>
    <col min="10" max="10" width="14.81640625" customWidth="1"/>
    <col min="11" max="12" width="10.54296875" bestFit="1" customWidth="1"/>
  </cols>
  <sheetData>
    <row r="2" spans="1:13" ht="33.75" customHeight="1" x14ac:dyDescent="0.35">
      <c r="A2" s="184" t="s">
        <v>126</v>
      </c>
      <c r="B2" s="184"/>
      <c r="C2" s="184"/>
      <c r="D2" s="184"/>
      <c r="E2" s="184"/>
    </row>
    <row r="3" spans="1:13" ht="39.5" x14ac:dyDescent="0.35">
      <c r="A3" s="50" t="s">
        <v>4</v>
      </c>
      <c r="B3" s="51" t="s">
        <v>90</v>
      </c>
      <c r="C3" s="51" t="s">
        <v>91</v>
      </c>
      <c r="D3" s="51" t="s">
        <v>92</v>
      </c>
      <c r="E3" s="50" t="s">
        <v>3</v>
      </c>
      <c r="I3" s="185"/>
      <c r="J3" s="24"/>
      <c r="K3" s="24"/>
      <c r="L3" s="24"/>
      <c r="M3" s="186"/>
    </row>
    <row r="4" spans="1:13" ht="24.75" customHeight="1" x14ac:dyDescent="0.35">
      <c r="A4" s="40" t="s">
        <v>0</v>
      </c>
      <c r="B4" s="98">
        <f>7371211.42+1605800+200000+2760333+400000</f>
        <v>12337344.42</v>
      </c>
      <c r="C4" s="41">
        <f>B4*100/B11</f>
        <v>79.247048467400759</v>
      </c>
      <c r="D4" s="98">
        <v>10137232.050000001</v>
      </c>
      <c r="E4" s="41">
        <f>(B4-D4)*100/D4</f>
        <v>21.7032850698135</v>
      </c>
      <c r="I4" s="185"/>
      <c r="J4" s="26"/>
      <c r="K4" s="15"/>
      <c r="L4" s="15"/>
      <c r="M4" s="186"/>
    </row>
    <row r="5" spans="1:13" ht="27" customHeight="1" x14ac:dyDescent="0.35">
      <c r="A5" s="40" t="s">
        <v>5</v>
      </c>
      <c r="B5" s="99">
        <v>1373774</v>
      </c>
      <c r="C5" s="41">
        <f>B5*100/B11</f>
        <v>8.8242275691655703</v>
      </c>
      <c r="D5" s="98">
        <v>1065865</v>
      </c>
      <c r="E5" s="41">
        <f t="shared" ref="E5:E10" si="0">(B5-D5)*100/D5</f>
        <v>28.888180022798384</v>
      </c>
      <c r="G5" s="1"/>
      <c r="I5" s="185"/>
      <c r="J5" s="26"/>
      <c r="K5" s="15"/>
      <c r="L5" s="15"/>
      <c r="M5" s="186"/>
    </row>
    <row r="6" spans="1:13" ht="27.75" customHeight="1" x14ac:dyDescent="0.35">
      <c r="A6" s="40" t="s">
        <v>1</v>
      </c>
      <c r="B6" s="100">
        <f>24919+1140073.22+35183.5+122811.89</f>
        <v>1322987.6099999999</v>
      </c>
      <c r="C6" s="41">
        <f>B6*100/B11</f>
        <v>8.4980089460322201</v>
      </c>
      <c r="D6" s="101">
        <v>1196666.06</v>
      </c>
      <c r="E6" s="41">
        <f t="shared" si="0"/>
        <v>10.556123735973577</v>
      </c>
      <c r="I6" s="27"/>
      <c r="J6" s="28"/>
      <c r="K6" s="15"/>
      <c r="L6" s="28"/>
      <c r="M6" s="28"/>
    </row>
    <row r="7" spans="1:13" ht="26.5" x14ac:dyDescent="0.35">
      <c r="A7" s="40" t="s">
        <v>121</v>
      </c>
      <c r="B7" s="100">
        <f>55883.68+29897.31</f>
        <v>85780.99</v>
      </c>
      <c r="C7" s="41">
        <f>B7*100/B11</f>
        <v>0.55100109397056285</v>
      </c>
      <c r="D7" s="98">
        <v>41443.629999999997</v>
      </c>
      <c r="E7" s="41">
        <f t="shared" si="0"/>
        <v>106.98232756155774</v>
      </c>
      <c r="I7" s="27"/>
      <c r="J7" s="31"/>
      <c r="K7" s="23"/>
      <c r="L7" s="31"/>
      <c r="M7" s="31"/>
    </row>
    <row r="8" spans="1:13" ht="24" customHeight="1" x14ac:dyDescent="0.35">
      <c r="A8" s="40" t="s">
        <v>122</v>
      </c>
      <c r="B8" s="100">
        <v>18341.330000000002</v>
      </c>
      <c r="C8" s="41">
        <f>B8*100/B11</f>
        <v>0.11781273327429662</v>
      </c>
      <c r="D8" s="98">
        <v>0</v>
      </c>
      <c r="E8" s="41"/>
      <c r="I8" s="27"/>
      <c r="J8" s="31"/>
      <c r="K8" s="23"/>
      <c r="L8" s="31"/>
      <c r="M8" s="31"/>
    </row>
    <row r="9" spans="1:13" ht="24.75" customHeight="1" x14ac:dyDescent="0.35">
      <c r="A9" s="40" t="s">
        <v>123</v>
      </c>
      <c r="B9" s="99">
        <v>3239.01</v>
      </c>
      <c r="C9" s="41">
        <f>B9*100/B11</f>
        <v>2.0805286268922672E-2</v>
      </c>
      <c r="D9" s="98">
        <v>5437.68</v>
      </c>
      <c r="E9" s="41">
        <f t="shared" si="0"/>
        <v>-40.433971840932159</v>
      </c>
      <c r="G9" s="1"/>
      <c r="I9" s="27"/>
      <c r="J9" s="29"/>
      <c r="K9" s="30"/>
      <c r="L9" s="29"/>
      <c r="M9" s="30"/>
    </row>
    <row r="10" spans="1:13" ht="15.5" x14ac:dyDescent="0.35">
      <c r="A10" s="40" t="s">
        <v>124</v>
      </c>
      <c r="B10" s="99">
        <v>426739.48</v>
      </c>
      <c r="C10" s="41">
        <f>B10*100/B11</f>
        <v>2.7410959038876697</v>
      </c>
      <c r="D10" s="98"/>
      <c r="E10" s="41" t="e">
        <f t="shared" si="0"/>
        <v>#DIV/0!</v>
      </c>
      <c r="I10" s="27"/>
      <c r="J10" s="187"/>
      <c r="K10" s="15"/>
      <c r="L10" s="28"/>
      <c r="M10" s="15"/>
    </row>
    <row r="11" spans="1:13" ht="24.75" customHeight="1" x14ac:dyDescent="0.35">
      <c r="A11" s="42" t="s">
        <v>2</v>
      </c>
      <c r="B11" s="43">
        <f>SUM(B4:B10)</f>
        <v>15568206.84</v>
      </c>
      <c r="C11" s="44">
        <f>SUM(C4:C10)</f>
        <v>100</v>
      </c>
      <c r="D11" s="102">
        <f>SUM(D4:D10)</f>
        <v>12446644.420000002</v>
      </c>
      <c r="E11" s="43">
        <f>(B11-D11)*100/D11</f>
        <v>25.079550075232227</v>
      </c>
      <c r="I11" s="27"/>
      <c r="J11" s="187"/>
      <c r="K11" s="15"/>
      <c r="L11" s="15"/>
      <c r="M11" s="15"/>
    </row>
    <row r="12" spans="1:13" ht="14.25" customHeight="1" x14ac:dyDescent="0.35">
      <c r="A12" s="182" t="s">
        <v>201</v>
      </c>
      <c r="B12" s="182"/>
      <c r="C12" s="182"/>
      <c r="D12" s="182"/>
      <c r="E12" s="182"/>
    </row>
    <row r="28" spans="1:4" x14ac:dyDescent="0.35">
      <c r="A28" s="183" t="s">
        <v>125</v>
      </c>
      <c r="B28" s="183"/>
      <c r="C28" s="183"/>
      <c r="D28" s="183"/>
    </row>
  </sheetData>
  <mergeCells count="6">
    <mergeCell ref="A12:E12"/>
    <mergeCell ref="A28:D28"/>
    <mergeCell ref="A2:E2"/>
    <mergeCell ref="I3:I5"/>
    <mergeCell ref="M3:M5"/>
    <mergeCell ref="J10:J11"/>
  </mergeCells>
  <pageMargins left="0.2" right="0" top="0.7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Normal="100" workbookViewId="0">
      <selection activeCell="C15" sqref="C15"/>
    </sheetView>
  </sheetViews>
  <sheetFormatPr defaultRowHeight="14.5" x14ac:dyDescent="0.35"/>
  <cols>
    <col min="1" max="1" width="4.54296875" customWidth="1"/>
    <col min="2" max="2" width="8.453125" customWidth="1"/>
    <col min="3" max="3" width="27.26953125" customWidth="1"/>
    <col min="4" max="4" width="10.54296875" customWidth="1"/>
    <col min="5" max="5" width="8.54296875" customWidth="1"/>
    <col min="6" max="6" width="11" customWidth="1"/>
    <col min="7" max="7" width="8.1796875" customWidth="1"/>
    <col min="8" max="8" width="8.453125" customWidth="1"/>
    <col min="9" max="9" width="9.54296875" customWidth="1"/>
    <col min="10" max="10" width="10.54296875" bestFit="1" customWidth="1"/>
  </cols>
  <sheetData>
    <row r="1" spans="1:10" ht="28.5" customHeight="1" x14ac:dyDescent="0.35">
      <c r="A1" s="189" t="s">
        <v>236</v>
      </c>
      <c r="B1" s="189"/>
      <c r="C1" s="189"/>
      <c r="D1" s="189"/>
      <c r="E1" s="189"/>
      <c r="F1" s="189"/>
      <c r="G1" s="189"/>
      <c r="H1" s="189"/>
      <c r="I1" s="189"/>
    </row>
    <row r="2" spans="1:10" ht="23.5" customHeight="1" x14ac:dyDescent="0.35">
      <c r="A2" s="193" t="s">
        <v>15</v>
      </c>
      <c r="B2" s="190" t="s">
        <v>16</v>
      </c>
      <c r="C2" s="193" t="s">
        <v>17</v>
      </c>
      <c r="D2" s="138" t="s">
        <v>203</v>
      </c>
      <c r="E2" s="95" t="s">
        <v>6</v>
      </c>
      <c r="F2" s="96" t="s">
        <v>203</v>
      </c>
      <c r="G2" s="95" t="s">
        <v>6</v>
      </c>
      <c r="H2" s="95" t="s">
        <v>14</v>
      </c>
      <c r="I2" s="97" t="s">
        <v>191</v>
      </c>
    </row>
    <row r="3" spans="1:10" ht="12" customHeight="1" x14ac:dyDescent="0.35">
      <c r="A3" s="194"/>
      <c r="B3" s="191"/>
      <c r="C3" s="194"/>
      <c r="D3" s="139">
        <v>2022</v>
      </c>
      <c r="E3" s="95" t="s">
        <v>18</v>
      </c>
      <c r="F3" s="139">
        <v>2023</v>
      </c>
      <c r="G3" s="95" t="s">
        <v>18</v>
      </c>
      <c r="H3" s="95" t="s">
        <v>34</v>
      </c>
      <c r="I3" s="95" t="s">
        <v>19</v>
      </c>
      <c r="J3" s="14"/>
    </row>
    <row r="4" spans="1:10" x14ac:dyDescent="0.35">
      <c r="A4" s="88">
        <v>1</v>
      </c>
      <c r="B4" s="89">
        <v>40110</v>
      </c>
      <c r="C4" s="87" t="s">
        <v>20</v>
      </c>
      <c r="D4" s="78">
        <v>453281.3</v>
      </c>
      <c r="E4" s="140">
        <f>D4*100/D37</f>
        <v>28.712669131835149</v>
      </c>
      <c r="F4" s="78">
        <v>610536.6</v>
      </c>
      <c r="G4" s="140">
        <f>F4*100/F37</f>
        <v>27.892242440005056</v>
      </c>
      <c r="H4" s="140">
        <f>(F4-D4)*100/D4</f>
        <v>34.692651119735139</v>
      </c>
      <c r="I4" s="141">
        <f>F4-D4</f>
        <v>157255.29999999999</v>
      </c>
      <c r="J4" s="14"/>
    </row>
    <row r="5" spans="1:10" x14ac:dyDescent="0.35">
      <c r="A5" s="86">
        <v>2</v>
      </c>
      <c r="B5" s="82">
        <v>50001</v>
      </c>
      <c r="C5" s="83" t="s">
        <v>178</v>
      </c>
      <c r="D5" s="79">
        <v>80326.5</v>
      </c>
      <c r="E5" s="84">
        <f>D5*100/D37</f>
        <v>5.0882050881392109</v>
      </c>
      <c r="F5" s="79">
        <v>85619.5</v>
      </c>
      <c r="G5" s="84">
        <f>F5*100/F37</f>
        <v>3.9115097302799096</v>
      </c>
      <c r="H5" s="84">
        <f t="shared" ref="H5:H8" si="0">(F5-D5)*100/D5</f>
        <v>6.5893571859847002</v>
      </c>
      <c r="I5" s="85">
        <f t="shared" ref="I5:I37" si="1">F5-D5</f>
        <v>5293</v>
      </c>
      <c r="J5" s="14"/>
    </row>
    <row r="6" spans="1:10" x14ac:dyDescent="0.35">
      <c r="A6" s="86">
        <v>3</v>
      </c>
      <c r="B6" s="82">
        <v>50009</v>
      </c>
      <c r="C6" s="83" t="s">
        <v>179</v>
      </c>
      <c r="D6" s="79">
        <v>300448.67</v>
      </c>
      <c r="E6" s="84">
        <f>D6*100/D37</f>
        <v>19.031632791403318</v>
      </c>
      <c r="F6" s="79">
        <v>303257.64</v>
      </c>
      <c r="G6" s="84">
        <f>F6*100/F37</f>
        <v>13.854264620112497</v>
      </c>
      <c r="H6" s="84">
        <f t="shared" si="0"/>
        <v>0.93492509053211337</v>
      </c>
      <c r="I6" s="85">
        <f t="shared" si="1"/>
        <v>2808.9700000000303</v>
      </c>
      <c r="J6" s="14"/>
    </row>
    <row r="7" spans="1:10" x14ac:dyDescent="0.35">
      <c r="A7" s="86">
        <v>4</v>
      </c>
      <c r="B7" s="82">
        <v>50013</v>
      </c>
      <c r="C7" s="83" t="s">
        <v>180</v>
      </c>
      <c r="D7" s="79">
        <v>1210</v>
      </c>
      <c r="E7" s="84">
        <f>D7*100/D37</f>
        <v>7.6646289289940994E-2</v>
      </c>
      <c r="F7" s="79">
        <v>655</v>
      </c>
      <c r="G7" s="84">
        <f>F7*100/F37</f>
        <v>2.992354397460089E-2</v>
      </c>
      <c r="H7" s="84">
        <f t="shared" si="0"/>
        <v>-45.867768595041319</v>
      </c>
      <c r="I7" s="85">
        <f t="shared" si="1"/>
        <v>-555</v>
      </c>
      <c r="J7" s="14"/>
    </row>
    <row r="8" spans="1:10" x14ac:dyDescent="0.35">
      <c r="A8" s="86">
        <v>5</v>
      </c>
      <c r="B8" s="82">
        <v>50014</v>
      </c>
      <c r="C8" s="83" t="s">
        <v>181</v>
      </c>
      <c r="D8" s="79">
        <v>1</v>
      </c>
      <c r="E8" s="84">
        <f>D8*100/D37</f>
        <v>6.3344040735488423E-5</v>
      </c>
      <c r="F8" s="79">
        <v>91</v>
      </c>
      <c r="G8" s="84">
        <f>F8*100/F37</f>
        <v>4.1573167964712686E-3</v>
      </c>
      <c r="H8" s="84">
        <f t="shared" si="0"/>
        <v>9000</v>
      </c>
      <c r="I8" s="85">
        <f t="shared" si="1"/>
        <v>90</v>
      </c>
      <c r="J8" s="14"/>
    </row>
    <row r="9" spans="1:10" x14ac:dyDescent="0.35">
      <c r="A9" s="86">
        <v>6</v>
      </c>
      <c r="B9" s="82">
        <v>50015</v>
      </c>
      <c r="C9" s="83" t="s">
        <v>182</v>
      </c>
      <c r="D9" s="79">
        <v>886</v>
      </c>
      <c r="E9" s="84">
        <f>D9*100/D37</f>
        <v>5.6122820091642746E-2</v>
      </c>
      <c r="F9" s="79">
        <v>1419</v>
      </c>
      <c r="G9" s="84">
        <f>F9*100/F37</f>
        <v>6.4826731144975058E-2</v>
      </c>
      <c r="H9" s="84">
        <f t="shared" ref="H9:H37" si="2">(F9-D9)*100/D9</f>
        <v>60.158013544018061</v>
      </c>
      <c r="I9" s="85">
        <f t="shared" si="1"/>
        <v>533</v>
      </c>
      <c r="J9" s="14"/>
    </row>
    <row r="10" spans="1:10" x14ac:dyDescent="0.35">
      <c r="A10" s="86">
        <v>7</v>
      </c>
      <c r="B10" s="82">
        <v>50016</v>
      </c>
      <c r="C10" s="83" t="s">
        <v>183</v>
      </c>
      <c r="D10" s="79">
        <v>39549.199999999997</v>
      </c>
      <c r="E10" s="84">
        <f>D10*100/D37</f>
        <v>2.5052061358559787</v>
      </c>
      <c r="F10" s="79">
        <v>41233</v>
      </c>
      <c r="G10" s="84">
        <f>F10*100/F37</f>
        <v>1.8837213568010969</v>
      </c>
      <c r="H10" s="84">
        <f t="shared" si="2"/>
        <v>4.2574818201126776</v>
      </c>
      <c r="I10" s="85">
        <f t="shared" si="1"/>
        <v>1683.8000000000029</v>
      </c>
      <c r="J10" s="14"/>
    </row>
    <row r="11" spans="1:10" x14ac:dyDescent="0.35">
      <c r="A11" s="86">
        <v>8</v>
      </c>
      <c r="B11" s="82">
        <v>50017</v>
      </c>
      <c r="C11" s="83" t="s">
        <v>216</v>
      </c>
      <c r="D11" s="79">
        <v>8389</v>
      </c>
      <c r="E11" s="84">
        <f>D11*100/D37</f>
        <v>0.53139315773001239</v>
      </c>
      <c r="F11" s="79">
        <v>7054</v>
      </c>
      <c r="G11" s="84">
        <f>F11*100/F37</f>
        <v>0.32226057892646515</v>
      </c>
      <c r="H11" s="84">
        <f t="shared" si="2"/>
        <v>-15.913696507331029</v>
      </c>
      <c r="I11" s="85">
        <f t="shared" si="1"/>
        <v>-1335</v>
      </c>
      <c r="J11" s="14"/>
    </row>
    <row r="12" spans="1:10" x14ac:dyDescent="0.35">
      <c r="A12" s="86">
        <v>9</v>
      </c>
      <c r="B12" s="82">
        <v>50019</v>
      </c>
      <c r="C12" s="83" t="s">
        <v>184</v>
      </c>
      <c r="D12" s="79">
        <v>2090.61</v>
      </c>
      <c r="E12" s="84">
        <f>D12*100/D37</f>
        <v>0.13242768500201946</v>
      </c>
      <c r="F12" s="79">
        <v>2320.12</v>
      </c>
      <c r="G12" s="84">
        <f>F12*100/F37</f>
        <v>0.10599421808603209</v>
      </c>
      <c r="H12" s="84">
        <f t="shared" si="2"/>
        <v>10.978135568087772</v>
      </c>
      <c r="I12" s="85">
        <f t="shared" si="1"/>
        <v>229.50999999999976</v>
      </c>
      <c r="J12" s="14"/>
    </row>
    <row r="13" spans="1:10" x14ac:dyDescent="0.35">
      <c r="A13" s="86">
        <v>10</v>
      </c>
      <c r="B13" s="82">
        <v>50024</v>
      </c>
      <c r="C13" s="83" t="s">
        <v>93</v>
      </c>
      <c r="D13" s="79">
        <v>0</v>
      </c>
      <c r="E13" s="84">
        <f>D13*100/D37</f>
        <v>0</v>
      </c>
      <c r="F13" s="79">
        <v>892</v>
      </c>
      <c r="G13" s="84">
        <f>F13*100/F37</f>
        <v>4.0750841565410673E-2</v>
      </c>
      <c r="H13" s="84"/>
      <c r="I13" s="85">
        <f t="shared" si="1"/>
        <v>892</v>
      </c>
      <c r="J13" s="14"/>
    </row>
    <row r="14" spans="1:10" x14ac:dyDescent="0.35">
      <c r="A14" s="86">
        <v>11</v>
      </c>
      <c r="B14" s="82">
        <v>50026</v>
      </c>
      <c r="C14" s="83" t="s">
        <v>185</v>
      </c>
      <c r="D14" s="79">
        <v>0</v>
      </c>
      <c r="E14" s="84">
        <f>D14*100/D37</f>
        <v>0</v>
      </c>
      <c r="F14" s="79">
        <v>7304.81</v>
      </c>
      <c r="G14" s="84">
        <f>F14*100/F37</f>
        <v>0.33371878360473939</v>
      </c>
      <c r="H14" s="84"/>
      <c r="I14" s="85">
        <f t="shared" si="1"/>
        <v>7304.81</v>
      </c>
      <c r="J14" s="14"/>
    </row>
    <row r="15" spans="1:10" x14ac:dyDescent="0.35">
      <c r="A15" s="86">
        <v>12</v>
      </c>
      <c r="B15" s="82">
        <v>50029</v>
      </c>
      <c r="C15" s="83" t="s">
        <v>186</v>
      </c>
      <c r="D15" s="79">
        <v>73565.850000000006</v>
      </c>
      <c r="E15" s="84">
        <f>D15*100/D37</f>
        <v>4.6599581991408323</v>
      </c>
      <c r="F15" s="79">
        <v>60179.1</v>
      </c>
      <c r="G15" s="84">
        <f>F15*100/F37</f>
        <v>2.749270145346419</v>
      </c>
      <c r="H15" s="84"/>
      <c r="I15" s="85">
        <f t="shared" si="1"/>
        <v>-13386.750000000007</v>
      </c>
      <c r="J15" s="14"/>
    </row>
    <row r="16" spans="1:10" x14ac:dyDescent="0.35">
      <c r="A16" s="86">
        <v>13</v>
      </c>
      <c r="B16" s="82">
        <v>50032</v>
      </c>
      <c r="C16" s="83" t="s">
        <v>187</v>
      </c>
      <c r="D16" s="79">
        <v>0</v>
      </c>
      <c r="E16" s="84">
        <f>D16*100/D37</f>
        <v>0</v>
      </c>
      <c r="F16" s="79">
        <v>20494</v>
      </c>
      <c r="G16" s="84">
        <f>F16*100/F37</f>
        <v>0.93626429040529868</v>
      </c>
      <c r="H16" s="84"/>
      <c r="I16" s="85">
        <f t="shared" si="1"/>
        <v>20494</v>
      </c>
      <c r="J16" s="14"/>
    </row>
    <row r="17" spans="1:10" x14ac:dyDescent="0.35">
      <c r="A17" s="86">
        <v>14</v>
      </c>
      <c r="B17" s="82">
        <v>50103</v>
      </c>
      <c r="C17" s="83" t="s">
        <v>21</v>
      </c>
      <c r="D17" s="79">
        <v>1039.5</v>
      </c>
      <c r="E17" s="84">
        <f>D17*100/D37</f>
        <v>6.5846130344540219E-2</v>
      </c>
      <c r="F17" s="79">
        <v>845</v>
      </c>
      <c r="G17" s="84">
        <f>F17*100/F37</f>
        <v>3.8603655967233204E-2</v>
      </c>
      <c r="H17" s="84">
        <f t="shared" si="2"/>
        <v>-18.710918710918712</v>
      </c>
      <c r="I17" s="85">
        <f t="shared" si="1"/>
        <v>-194.5</v>
      </c>
      <c r="J17" s="14"/>
    </row>
    <row r="18" spans="1:10" x14ac:dyDescent="0.35">
      <c r="A18" s="86">
        <v>15</v>
      </c>
      <c r="B18" s="82">
        <v>50104</v>
      </c>
      <c r="C18" s="83" t="s">
        <v>22</v>
      </c>
      <c r="D18" s="79">
        <v>14745</v>
      </c>
      <c r="E18" s="84">
        <f>D18*100/D37</f>
        <v>0.93400788064477691</v>
      </c>
      <c r="F18" s="79">
        <v>12422.63</v>
      </c>
      <c r="G18" s="84">
        <f>F18*100/F37</f>
        <v>0.56752536654228436</v>
      </c>
      <c r="H18" s="84">
        <f t="shared" si="2"/>
        <v>-15.750220413699566</v>
      </c>
      <c r="I18" s="85">
        <f t="shared" si="1"/>
        <v>-2322.3700000000008</v>
      </c>
      <c r="J18" s="14"/>
    </row>
    <row r="19" spans="1:10" x14ac:dyDescent="0.35">
      <c r="A19" s="86">
        <v>16</v>
      </c>
      <c r="B19" s="82">
        <v>50205</v>
      </c>
      <c r="C19" s="83" t="s">
        <v>23</v>
      </c>
      <c r="D19" s="79">
        <v>6808.55</v>
      </c>
      <c r="E19" s="84">
        <f>D19*100/D37</f>
        <v>0.43128106854960974</v>
      </c>
      <c r="F19" s="79">
        <v>8039.6</v>
      </c>
      <c r="G19" s="84">
        <f>F19*100/F37</f>
        <v>0.36728751776824625</v>
      </c>
      <c r="H19" s="84">
        <f t="shared" si="2"/>
        <v>18.080942344552071</v>
      </c>
      <c r="I19" s="85">
        <f t="shared" si="1"/>
        <v>1231.0500000000002</v>
      </c>
      <c r="J19" s="14"/>
    </row>
    <row r="20" spans="1:10" x14ac:dyDescent="0.35">
      <c r="A20" s="86">
        <v>17</v>
      </c>
      <c r="B20" s="82">
        <v>50401</v>
      </c>
      <c r="C20" s="83" t="s">
        <v>24</v>
      </c>
      <c r="D20" s="79">
        <v>0</v>
      </c>
      <c r="E20" s="84"/>
      <c r="F20" s="79">
        <v>0</v>
      </c>
      <c r="G20" s="84"/>
      <c r="H20" s="84"/>
      <c r="I20" s="85"/>
      <c r="J20" s="14"/>
    </row>
    <row r="21" spans="1:10" x14ac:dyDescent="0.35">
      <c r="A21" s="86">
        <v>18</v>
      </c>
      <c r="B21" s="82">
        <v>50403</v>
      </c>
      <c r="C21" s="83" t="s">
        <v>25</v>
      </c>
      <c r="D21" s="79">
        <v>0</v>
      </c>
      <c r="E21" s="84"/>
      <c r="F21" s="79">
        <v>0</v>
      </c>
      <c r="G21" s="84"/>
      <c r="H21" s="84"/>
      <c r="I21" s="85"/>
      <c r="J21" s="14"/>
    </row>
    <row r="22" spans="1:10" x14ac:dyDescent="0.35">
      <c r="A22" s="86">
        <v>19</v>
      </c>
      <c r="B22" s="82">
        <v>50405</v>
      </c>
      <c r="C22" s="83" t="s">
        <v>26</v>
      </c>
      <c r="D22" s="79">
        <v>10427.23</v>
      </c>
      <c r="E22" s="84">
        <f>D22*100/D37</f>
        <v>0.66050288187830697</v>
      </c>
      <c r="F22" s="79">
        <v>11219.08</v>
      </c>
      <c r="G22" s="84">
        <f>F22*100/F37</f>
        <v>0.51254142554895465</v>
      </c>
      <c r="H22" s="84">
        <f t="shared" ref="H22" si="3">(F22-D22)*100/D22</f>
        <v>7.5940590166324169</v>
      </c>
      <c r="I22" s="85">
        <f t="shared" ref="I22" si="4">F22-D22</f>
        <v>791.85000000000036</v>
      </c>
      <c r="J22" s="14"/>
    </row>
    <row r="23" spans="1:10" x14ac:dyDescent="0.35">
      <c r="A23" s="86">
        <v>20</v>
      </c>
      <c r="B23" s="82">
        <v>50406</v>
      </c>
      <c r="C23" s="83" t="s">
        <v>27</v>
      </c>
      <c r="D23" s="79">
        <v>3000</v>
      </c>
      <c r="E23" s="84">
        <f>D23*100/D37</f>
        <v>0.19003212220646529</v>
      </c>
      <c r="F23" s="79">
        <v>1030</v>
      </c>
      <c r="G23" s="84">
        <f>F23*100/F37</f>
        <v>4.7055343960059413E-2</v>
      </c>
      <c r="H23" s="84">
        <f t="shared" si="2"/>
        <v>-65.666666666666671</v>
      </c>
      <c r="I23" s="85">
        <f t="shared" si="1"/>
        <v>-1970</v>
      </c>
      <c r="J23" s="14"/>
    </row>
    <row r="24" spans="1:10" x14ac:dyDescent="0.35">
      <c r="A24" s="86">
        <v>21</v>
      </c>
      <c r="B24" s="82">
        <v>50407</v>
      </c>
      <c r="C24" s="83" t="s">
        <v>28</v>
      </c>
      <c r="D24" s="79">
        <v>11057.5</v>
      </c>
      <c r="E24" s="84">
        <f>D24*100/D37</f>
        <v>0.70042673043266324</v>
      </c>
      <c r="F24" s="79">
        <v>5835</v>
      </c>
      <c r="G24" s="84">
        <f>F24*100/F37</f>
        <v>0.26657080777373465</v>
      </c>
      <c r="H24" s="84">
        <f t="shared" si="2"/>
        <v>-47.230386615419398</v>
      </c>
      <c r="I24" s="85">
        <f t="shared" si="1"/>
        <v>-5222.5</v>
      </c>
      <c r="J24" s="14"/>
    </row>
    <row r="25" spans="1:10" x14ac:dyDescent="0.35">
      <c r="A25" s="86">
        <v>22</v>
      </c>
      <c r="B25" s="82">
        <v>50408</v>
      </c>
      <c r="C25" s="83" t="s">
        <v>29</v>
      </c>
      <c r="D25" s="79">
        <v>21194</v>
      </c>
      <c r="E25" s="84">
        <f>D25*100/D37</f>
        <v>1.3425135993479418</v>
      </c>
      <c r="F25" s="79">
        <v>28541.47</v>
      </c>
      <c r="G25" s="84">
        <f>F25*100/F37</f>
        <v>1.3039113475492397</v>
      </c>
      <c r="H25" s="84">
        <f t="shared" si="2"/>
        <v>34.667688968576016</v>
      </c>
      <c r="I25" s="85">
        <f t="shared" si="1"/>
        <v>7347.4700000000012</v>
      </c>
      <c r="J25" s="14"/>
    </row>
    <row r="26" spans="1:10" x14ac:dyDescent="0.35">
      <c r="A26" s="86">
        <v>25</v>
      </c>
      <c r="B26" s="82">
        <v>50409</v>
      </c>
      <c r="C26" s="86" t="s">
        <v>32</v>
      </c>
      <c r="D26" s="79">
        <v>32572.7</v>
      </c>
      <c r="E26" s="84">
        <f>D26*100/D37</f>
        <v>2.0632864356648439</v>
      </c>
      <c r="F26" s="79">
        <v>34144.5</v>
      </c>
      <c r="G26" s="84">
        <f>F26*100/F37</f>
        <v>1.5598846522759695</v>
      </c>
      <c r="H26" s="84">
        <f>(F26-D26)*100/D26</f>
        <v>4.825513390047492</v>
      </c>
      <c r="I26" s="85">
        <f>F26-D26</f>
        <v>1571.7999999999993</v>
      </c>
      <c r="J26" s="14"/>
    </row>
    <row r="27" spans="1:10" x14ac:dyDescent="0.35">
      <c r="A27" s="86">
        <v>24</v>
      </c>
      <c r="B27" s="82">
        <v>50409</v>
      </c>
      <c r="C27" s="86" t="s">
        <v>31</v>
      </c>
      <c r="D27" s="79">
        <v>22956.31</v>
      </c>
      <c r="E27" s="84">
        <f>D27*100/D37</f>
        <v>1.4541454357765002</v>
      </c>
      <c r="F27" s="79">
        <v>27334</v>
      </c>
      <c r="G27" s="84">
        <f>F27*100/F37</f>
        <v>1.2487483221400622</v>
      </c>
      <c r="H27" s="84">
        <f>(F27-D27)*100/D27</f>
        <v>19.069658843254857</v>
      </c>
      <c r="I27" s="85">
        <f>F27-D27</f>
        <v>4377.6899999999987</v>
      </c>
      <c r="J27" s="14"/>
    </row>
    <row r="28" spans="1:10" x14ac:dyDescent="0.35">
      <c r="A28" s="86">
        <v>23</v>
      </c>
      <c r="B28" s="82">
        <v>50409</v>
      </c>
      <c r="C28" s="86" t="s">
        <v>30</v>
      </c>
      <c r="D28" s="79">
        <v>44587.19</v>
      </c>
      <c r="E28" s="84">
        <f>D28*100/D37</f>
        <v>2.8243327796409621</v>
      </c>
      <c r="F28" s="79">
        <v>39410</v>
      </c>
      <c r="G28" s="84">
        <f>F28*100/F37</f>
        <v>1.8004379664717878</v>
      </c>
      <c r="H28" s="84">
        <f t="shared" si="2"/>
        <v>-11.611384346041996</v>
      </c>
      <c r="I28" s="85">
        <f t="shared" si="1"/>
        <v>-5177.1900000000023</v>
      </c>
      <c r="J28" s="14"/>
    </row>
    <row r="29" spans="1:10" x14ac:dyDescent="0.35">
      <c r="A29" s="86">
        <v>23</v>
      </c>
      <c r="B29" s="82">
        <v>50409</v>
      </c>
      <c r="C29" s="86" t="s">
        <v>214</v>
      </c>
      <c r="D29" s="79">
        <v>0</v>
      </c>
      <c r="E29" s="84"/>
      <c r="F29" s="79">
        <v>131</v>
      </c>
      <c r="G29" s="84">
        <f>F29*100/F37</f>
        <v>5.9847087949201775E-3</v>
      </c>
      <c r="H29" s="84" t="e">
        <f t="shared" si="2"/>
        <v>#DIV/0!</v>
      </c>
      <c r="I29" s="85">
        <f t="shared" si="1"/>
        <v>131</v>
      </c>
      <c r="J29" s="14"/>
    </row>
    <row r="30" spans="1:10" x14ac:dyDescent="0.35">
      <c r="A30" s="86">
        <v>27</v>
      </c>
      <c r="B30" s="82">
        <v>50504</v>
      </c>
      <c r="C30" s="83" t="s">
        <v>202</v>
      </c>
      <c r="D30" s="79">
        <v>78482</v>
      </c>
      <c r="E30" s="84">
        <f>D30*100/D37</f>
        <v>4.9713670050026026</v>
      </c>
      <c r="F30" s="79">
        <v>59033</v>
      </c>
      <c r="G30" s="84">
        <f>F30*100/F37</f>
        <v>2.6969107961108616</v>
      </c>
      <c r="H30" s="84">
        <f t="shared" si="2"/>
        <v>-24.781478555592365</v>
      </c>
      <c r="I30" s="85">
        <f>F30-D30</f>
        <v>-19449</v>
      </c>
    </row>
    <row r="31" spans="1:10" x14ac:dyDescent="0.35">
      <c r="A31" s="86"/>
      <c r="B31" s="82">
        <v>56000</v>
      </c>
      <c r="C31" s="83" t="s">
        <v>215</v>
      </c>
      <c r="D31" s="98">
        <v>5437.68</v>
      </c>
      <c r="E31" s="84">
        <f>D31*100/D37</f>
        <v>0.34444462342655069</v>
      </c>
      <c r="F31" s="79">
        <v>3239.01</v>
      </c>
      <c r="G31" s="84">
        <f>F31*100/F37</f>
        <v>0.14797352392240004</v>
      </c>
      <c r="H31" s="84">
        <f t="shared" si="2"/>
        <v>-40.433971840932159</v>
      </c>
      <c r="I31" s="85">
        <f>F31-D31</f>
        <v>-2198.67</v>
      </c>
    </row>
    <row r="32" spans="1:10" x14ac:dyDescent="0.35">
      <c r="A32" s="86"/>
      <c r="B32" s="82">
        <v>56000</v>
      </c>
      <c r="C32" s="83" t="s">
        <v>213</v>
      </c>
      <c r="D32" s="79">
        <v>0</v>
      </c>
      <c r="E32" s="84"/>
      <c r="F32" s="79">
        <v>11250</v>
      </c>
      <c r="G32" s="84">
        <f>F32*100/F37</f>
        <v>0.51395399956375576</v>
      </c>
      <c r="H32" s="84" t="e">
        <f t="shared" si="2"/>
        <v>#DIV/0!</v>
      </c>
      <c r="I32" s="85">
        <f>F32-D32</f>
        <v>11250</v>
      </c>
    </row>
    <row r="33" spans="1:9" x14ac:dyDescent="0.35">
      <c r="A33" s="86">
        <v>26</v>
      </c>
      <c r="B33" s="82">
        <v>56000</v>
      </c>
      <c r="C33" s="83" t="s">
        <v>188</v>
      </c>
      <c r="D33" s="79">
        <v>5437.68</v>
      </c>
      <c r="E33" s="84">
        <f>D33*100/D37</f>
        <v>0.34444462342655069</v>
      </c>
      <c r="F33" s="79">
        <v>445080.81</v>
      </c>
      <c r="G33" s="84">
        <f>F33*100/F37</f>
        <v>20.33342777142898</v>
      </c>
      <c r="H33" s="84">
        <f t="shared" si="2"/>
        <v>8085.1232510923774</v>
      </c>
      <c r="I33" s="85">
        <f t="shared" si="1"/>
        <v>439643.13</v>
      </c>
    </row>
    <row r="34" spans="1:9" x14ac:dyDescent="0.35">
      <c r="A34" s="86">
        <v>29</v>
      </c>
      <c r="B34" s="82">
        <v>56000</v>
      </c>
      <c r="C34" s="83" t="s">
        <v>189</v>
      </c>
      <c r="D34" s="79">
        <v>36361.5</v>
      </c>
      <c r="E34" s="84">
        <f>D34*100/D37</f>
        <v>2.3032843372034626</v>
      </c>
      <c r="F34" s="79">
        <v>54448.87</v>
      </c>
      <c r="G34" s="84">
        <f>F34*100/F37</f>
        <v>2.4874857340646215</v>
      </c>
      <c r="H34" s="84">
        <f t="shared" si="2"/>
        <v>49.74318991240736</v>
      </c>
      <c r="I34" s="85">
        <f t="shared" si="1"/>
        <v>18087.370000000003</v>
      </c>
    </row>
    <row r="35" spans="1:9" x14ac:dyDescent="0.35">
      <c r="A35" s="86">
        <v>30</v>
      </c>
      <c r="B35" s="82"/>
      <c r="C35" s="86" t="s">
        <v>133</v>
      </c>
      <c r="D35" s="79">
        <v>304710.5</v>
      </c>
      <c r="E35" s="84">
        <f>D35*100/D36</f>
        <v>1514.8421575938355</v>
      </c>
      <c r="F35" s="79">
        <v>296362.11</v>
      </c>
      <c r="G35" s="84">
        <f>F35*100/F36</f>
        <v>3122.8884088514224</v>
      </c>
      <c r="H35" s="84">
        <f t="shared" ref="H35" si="5">(F35-D35)*100/D35</f>
        <v>-2.7397775921735597</v>
      </c>
      <c r="I35" s="85">
        <f t="shared" ref="I35" si="6">F35-D35</f>
        <v>-8348.390000000014</v>
      </c>
    </row>
    <row r="36" spans="1:9" x14ac:dyDescent="0.35">
      <c r="A36" s="86">
        <v>31</v>
      </c>
      <c r="B36" s="82"/>
      <c r="C36" s="86" t="s">
        <v>190</v>
      </c>
      <c r="D36" s="79">
        <v>20115</v>
      </c>
      <c r="E36" s="84">
        <f>D36*100/D37</f>
        <v>1.2741653793943497</v>
      </c>
      <c r="F36" s="79">
        <v>9490</v>
      </c>
      <c r="G36" s="84">
        <f>F36*100/F37</f>
        <v>0.43354875163200368</v>
      </c>
      <c r="H36" s="84">
        <f t="shared" si="2"/>
        <v>-52.821277653492416</v>
      </c>
      <c r="I36" s="85">
        <f t="shared" si="1"/>
        <v>-10625</v>
      </c>
    </row>
    <row r="37" spans="1:9" ht="15" thickBot="1" x14ac:dyDescent="0.4">
      <c r="A37" s="88"/>
      <c r="B37" s="89"/>
      <c r="C37" s="90" t="s">
        <v>33</v>
      </c>
      <c r="D37" s="91">
        <f>SUM(D4:D36)</f>
        <v>1578680.4699999997</v>
      </c>
      <c r="E37" s="92">
        <f>D37*100/D37</f>
        <v>100</v>
      </c>
      <c r="F37" s="93">
        <f>SUM(F4:F36)</f>
        <v>2188911.8500000006</v>
      </c>
      <c r="G37" s="92">
        <f>F37*100/F37</f>
        <v>100</v>
      </c>
      <c r="H37" s="92">
        <f t="shared" si="2"/>
        <v>38.65452139279337</v>
      </c>
      <c r="I37" s="94">
        <f t="shared" si="1"/>
        <v>610231.38000000082</v>
      </c>
    </row>
    <row r="38" spans="1:9" x14ac:dyDescent="0.35">
      <c r="A38" s="192" t="s">
        <v>204</v>
      </c>
      <c r="B38" s="192"/>
      <c r="C38" s="192"/>
      <c r="D38" s="192"/>
      <c r="E38" s="192"/>
      <c r="F38" s="192"/>
      <c r="G38" s="192"/>
      <c r="H38" s="192"/>
      <c r="I38" s="192"/>
    </row>
    <row r="39" spans="1:9" x14ac:dyDescent="0.35">
      <c r="A39" s="37"/>
      <c r="B39" s="37"/>
      <c r="C39" s="195"/>
      <c r="D39" s="195"/>
      <c r="E39" s="37"/>
      <c r="F39" s="37"/>
      <c r="G39" s="37"/>
      <c r="H39" s="37"/>
      <c r="I39" s="37"/>
    </row>
    <row r="40" spans="1:9" x14ac:dyDescent="0.35">
      <c r="C40" s="38" t="s">
        <v>205</v>
      </c>
      <c r="D40" s="196">
        <f>D37</f>
        <v>1578680.4699999997</v>
      </c>
      <c r="E40" s="196"/>
    </row>
    <row r="41" spans="1:9" x14ac:dyDescent="0.35">
      <c r="C41" s="38" t="s">
        <v>206</v>
      </c>
      <c r="D41" s="196">
        <f>F37</f>
        <v>2188911.8500000006</v>
      </c>
      <c r="E41" s="196"/>
    </row>
    <row r="42" spans="1:9" x14ac:dyDescent="0.35">
      <c r="H42" s="1"/>
    </row>
    <row r="43" spans="1:9" x14ac:dyDescent="0.35">
      <c r="D43" s="22"/>
    </row>
    <row r="44" spans="1:9" x14ac:dyDescent="0.35">
      <c r="D44" s="22"/>
    </row>
    <row r="45" spans="1:9" x14ac:dyDescent="0.35">
      <c r="D45" s="22"/>
    </row>
    <row r="46" spans="1:9" x14ac:dyDescent="0.35">
      <c r="D46" s="22"/>
    </row>
    <row r="50" spans="2:6" ht="48.65" customHeight="1" x14ac:dyDescent="0.35"/>
    <row r="51" spans="2:6" x14ac:dyDescent="0.35">
      <c r="B51" s="188" t="s">
        <v>240</v>
      </c>
      <c r="C51" s="188"/>
      <c r="D51" s="188"/>
      <c r="E51" s="188"/>
      <c r="F51" s="188"/>
    </row>
  </sheetData>
  <mergeCells count="9">
    <mergeCell ref="B51:F51"/>
    <mergeCell ref="A1:I1"/>
    <mergeCell ref="B2:B3"/>
    <mergeCell ref="A38:I38"/>
    <mergeCell ref="A2:A3"/>
    <mergeCell ref="C39:D39"/>
    <mergeCell ref="D40:E40"/>
    <mergeCell ref="D41:E41"/>
    <mergeCell ref="C2:C3"/>
  </mergeCells>
  <pageMargins left="0.23622047244094491" right="0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zoomScaleNormal="100" workbookViewId="0">
      <selection activeCell="A2" sqref="A2"/>
    </sheetView>
  </sheetViews>
  <sheetFormatPr defaultRowHeight="14.5" x14ac:dyDescent="0.35"/>
  <cols>
    <col min="1" max="1" width="4.1796875" customWidth="1"/>
    <col min="2" max="2" width="5.54296875" customWidth="1"/>
    <col min="3" max="3" width="16.7265625" customWidth="1"/>
    <col min="4" max="4" width="7.81640625" customWidth="1"/>
    <col min="5" max="5" width="8.54296875" customWidth="1"/>
    <col min="6" max="6" width="9" customWidth="1"/>
    <col min="7" max="7" width="8.1796875" customWidth="1"/>
    <col min="8" max="8" width="8.54296875" customWidth="1"/>
    <col min="9" max="9" width="8.7265625" customWidth="1"/>
    <col min="10" max="10" width="8" customWidth="1"/>
    <col min="11" max="11" width="7.81640625" customWidth="1"/>
    <col min="12" max="12" width="8" customWidth="1"/>
    <col min="13" max="14" width="7.1796875" customWidth="1"/>
    <col min="15" max="15" width="7.453125" customWidth="1"/>
    <col min="16" max="16" width="9.26953125" customWidth="1"/>
    <col min="17" max="17" width="15" customWidth="1"/>
    <col min="18" max="18" width="20.453125" customWidth="1"/>
    <col min="19" max="19" width="9.54296875" bestFit="1" customWidth="1"/>
    <col min="20" max="20" width="10" customWidth="1"/>
    <col min="21" max="21" width="14.81640625" customWidth="1"/>
    <col min="22" max="23" width="10.54296875" bestFit="1" customWidth="1"/>
  </cols>
  <sheetData>
    <row r="1" spans="1:21" x14ac:dyDescent="0.35">
      <c r="A1" t="s">
        <v>237</v>
      </c>
      <c r="T1" s="14"/>
      <c r="U1" s="14"/>
    </row>
    <row r="2" spans="1:21" ht="32.25" customHeight="1" x14ac:dyDescent="0.35">
      <c r="A2" s="168" t="s">
        <v>15</v>
      </c>
      <c r="B2" s="169" t="s">
        <v>16</v>
      </c>
      <c r="C2" s="169" t="s">
        <v>17</v>
      </c>
      <c r="D2" s="169" t="s">
        <v>86</v>
      </c>
      <c r="E2" s="169" t="s">
        <v>120</v>
      </c>
      <c r="F2" s="169" t="s">
        <v>88</v>
      </c>
      <c r="G2" s="169" t="s">
        <v>127</v>
      </c>
      <c r="H2" s="169" t="s">
        <v>128</v>
      </c>
      <c r="I2" s="169" t="s">
        <v>129</v>
      </c>
      <c r="J2" s="169" t="s">
        <v>171</v>
      </c>
      <c r="K2" s="169" t="s">
        <v>172</v>
      </c>
      <c r="L2" s="169" t="s">
        <v>173</v>
      </c>
      <c r="M2" s="169" t="s">
        <v>207</v>
      </c>
      <c r="N2" s="169" t="s">
        <v>208</v>
      </c>
      <c r="O2" s="169" t="s">
        <v>209</v>
      </c>
      <c r="P2" s="169" t="s">
        <v>210</v>
      </c>
      <c r="Q2" s="16"/>
      <c r="R2" s="16"/>
      <c r="S2" s="17"/>
    </row>
    <row r="3" spans="1:21" x14ac:dyDescent="0.35">
      <c r="A3" s="170">
        <v>1</v>
      </c>
      <c r="B3" s="171">
        <v>40110</v>
      </c>
      <c r="C3" s="170" t="s">
        <v>94</v>
      </c>
      <c r="D3" s="172">
        <v>36517.94</v>
      </c>
      <c r="E3" s="172">
        <v>23727.839999999997</v>
      </c>
      <c r="F3" s="173">
        <v>40184.560000000005</v>
      </c>
      <c r="G3" s="172">
        <v>66061.77</v>
      </c>
      <c r="H3" s="172">
        <v>143432.54000000004</v>
      </c>
      <c r="I3" s="172">
        <v>29531.649999999998</v>
      </c>
      <c r="J3" s="172">
        <v>37147.800000000003</v>
      </c>
      <c r="K3" s="172">
        <v>84157.330000000016</v>
      </c>
      <c r="L3" s="172">
        <v>51350.270000000004</v>
      </c>
      <c r="M3" s="172">
        <v>43375.63</v>
      </c>
      <c r="N3" s="172">
        <v>18914.310000000001</v>
      </c>
      <c r="O3" s="172">
        <v>36134.959999999999</v>
      </c>
      <c r="P3" s="174">
        <f>D3+E3+F3+G3+H3+I3+J3+K3+L3+M3+N3+O3</f>
        <v>610536.60000000009</v>
      </c>
      <c r="Q3" s="18"/>
      <c r="R3" s="19"/>
      <c r="S3" s="17"/>
    </row>
    <row r="4" spans="1:21" x14ac:dyDescent="0.35">
      <c r="A4" s="170">
        <v>2</v>
      </c>
      <c r="B4" s="171">
        <v>50001</v>
      </c>
      <c r="C4" s="170" t="s">
        <v>95</v>
      </c>
      <c r="D4" s="173">
        <v>6690</v>
      </c>
      <c r="E4" s="172">
        <v>5780</v>
      </c>
      <c r="F4" s="173">
        <v>6975</v>
      </c>
      <c r="G4" s="172">
        <v>4705</v>
      </c>
      <c r="H4" s="172">
        <v>6555</v>
      </c>
      <c r="I4" s="172">
        <v>7620</v>
      </c>
      <c r="J4" s="172">
        <v>7879</v>
      </c>
      <c r="K4" s="172">
        <v>9560</v>
      </c>
      <c r="L4" s="172">
        <v>7515</v>
      </c>
      <c r="M4" s="172">
        <v>7880</v>
      </c>
      <c r="N4" s="172">
        <v>7360.5</v>
      </c>
      <c r="O4" s="172">
        <v>7100</v>
      </c>
      <c r="P4" s="174">
        <f t="shared" ref="P4:P36" si="0">D4+E4+F4+G4+H4+I4+J4+K4+L4+M4+N4+O4</f>
        <v>85619.5</v>
      </c>
      <c r="Q4" s="18"/>
      <c r="R4" s="19"/>
      <c r="S4" s="17"/>
    </row>
    <row r="5" spans="1:21" x14ac:dyDescent="0.35">
      <c r="A5" s="170">
        <v>3</v>
      </c>
      <c r="B5" s="171">
        <v>50009</v>
      </c>
      <c r="C5" s="170" t="s">
        <v>96</v>
      </c>
      <c r="D5" s="172">
        <v>1882.8200000000002</v>
      </c>
      <c r="E5" s="172">
        <v>74809.17</v>
      </c>
      <c r="F5" s="173">
        <v>36440.559999999998</v>
      </c>
      <c r="G5" s="172">
        <v>15117.49</v>
      </c>
      <c r="H5" s="172">
        <v>4619.8100000000004</v>
      </c>
      <c r="I5" s="172">
        <v>15280.329999999998</v>
      </c>
      <c r="J5" s="172">
        <v>86070.51</v>
      </c>
      <c r="K5" s="172">
        <v>18369.8</v>
      </c>
      <c r="L5" s="172">
        <v>13193.760000000002</v>
      </c>
      <c r="M5" s="172">
        <v>5146.1400000000003</v>
      </c>
      <c r="N5" s="172">
        <v>23853.279999999999</v>
      </c>
      <c r="O5" s="172">
        <v>8473.9699999999993</v>
      </c>
      <c r="P5" s="174">
        <f t="shared" si="0"/>
        <v>303257.64</v>
      </c>
      <c r="Q5" s="18"/>
      <c r="R5" s="19"/>
      <c r="S5" s="17"/>
    </row>
    <row r="6" spans="1:21" x14ac:dyDescent="0.35">
      <c r="A6" s="170">
        <v>4</v>
      </c>
      <c r="B6" s="171">
        <v>50013</v>
      </c>
      <c r="C6" s="170" t="s">
        <v>97</v>
      </c>
      <c r="D6" s="173">
        <v>32</v>
      </c>
      <c r="E6" s="173">
        <v>9</v>
      </c>
      <c r="F6" s="173">
        <v>126</v>
      </c>
      <c r="G6" s="173">
        <v>20</v>
      </c>
      <c r="H6" s="173">
        <v>53</v>
      </c>
      <c r="I6" s="173">
        <v>91</v>
      </c>
      <c r="J6" s="173">
        <v>70</v>
      </c>
      <c r="K6" s="172">
        <v>136</v>
      </c>
      <c r="L6" s="173">
        <v>68</v>
      </c>
      <c r="M6" s="173">
        <v>14</v>
      </c>
      <c r="N6" s="173">
        <v>11</v>
      </c>
      <c r="O6" s="173">
        <v>25</v>
      </c>
      <c r="P6" s="174">
        <f t="shared" si="0"/>
        <v>655</v>
      </c>
      <c r="Q6" s="18"/>
      <c r="R6" s="19"/>
      <c r="S6" s="17"/>
    </row>
    <row r="7" spans="1:21" x14ac:dyDescent="0.35">
      <c r="A7" s="170">
        <v>5</v>
      </c>
      <c r="B7" s="171">
        <v>50014</v>
      </c>
      <c r="C7" s="170" t="s">
        <v>98</v>
      </c>
      <c r="D7" s="173">
        <v>0</v>
      </c>
      <c r="E7" s="173">
        <v>0</v>
      </c>
      <c r="F7" s="173">
        <v>0</v>
      </c>
      <c r="G7" s="173">
        <v>40</v>
      </c>
      <c r="H7" s="173">
        <v>0</v>
      </c>
      <c r="I7" s="173">
        <v>50</v>
      </c>
      <c r="J7" s="173">
        <v>1</v>
      </c>
      <c r="K7" s="172">
        <v>0</v>
      </c>
      <c r="L7" s="173">
        <v>0</v>
      </c>
      <c r="M7" s="173"/>
      <c r="N7" s="173"/>
      <c r="O7" s="173"/>
      <c r="P7" s="174">
        <f t="shared" si="0"/>
        <v>91</v>
      </c>
      <c r="Q7" s="18"/>
    </row>
    <row r="8" spans="1:21" x14ac:dyDescent="0.35">
      <c r="A8" s="170">
        <v>6</v>
      </c>
      <c r="B8" s="171">
        <v>50015</v>
      </c>
      <c r="C8" s="170" t="s">
        <v>99</v>
      </c>
      <c r="D8" s="173">
        <v>0</v>
      </c>
      <c r="E8" s="173">
        <v>55</v>
      </c>
      <c r="F8" s="173">
        <v>113</v>
      </c>
      <c r="G8" s="173">
        <v>0</v>
      </c>
      <c r="H8" s="173">
        <v>116</v>
      </c>
      <c r="I8" s="173">
        <v>123</v>
      </c>
      <c r="J8" s="173">
        <v>110</v>
      </c>
      <c r="K8" s="172">
        <v>342</v>
      </c>
      <c r="L8" s="173">
        <v>112</v>
      </c>
      <c r="M8" s="173">
        <v>280</v>
      </c>
      <c r="N8" s="173">
        <v>113</v>
      </c>
      <c r="O8" s="173">
        <v>55</v>
      </c>
      <c r="P8" s="174">
        <f t="shared" si="0"/>
        <v>1419</v>
      </c>
      <c r="Q8" s="18"/>
    </row>
    <row r="9" spans="1:21" x14ac:dyDescent="0.35">
      <c r="A9" s="170">
        <v>7</v>
      </c>
      <c r="B9" s="171">
        <v>50016</v>
      </c>
      <c r="C9" s="170" t="s">
        <v>100</v>
      </c>
      <c r="D9" s="173">
        <v>3274</v>
      </c>
      <c r="E9" s="173">
        <v>2866</v>
      </c>
      <c r="F9" s="173">
        <v>3231</v>
      </c>
      <c r="G9" s="173">
        <v>2738</v>
      </c>
      <c r="H9" s="173">
        <v>4205</v>
      </c>
      <c r="I9" s="173">
        <v>3383</v>
      </c>
      <c r="J9" s="173">
        <v>4294</v>
      </c>
      <c r="K9" s="172">
        <v>5501</v>
      </c>
      <c r="L9" s="173">
        <v>3497</v>
      </c>
      <c r="M9" s="173">
        <v>3381</v>
      </c>
      <c r="N9" s="173">
        <v>3000</v>
      </c>
      <c r="O9" s="173">
        <v>1863</v>
      </c>
      <c r="P9" s="174">
        <f t="shared" si="0"/>
        <v>41233</v>
      </c>
      <c r="Q9" s="18"/>
    </row>
    <row r="10" spans="1:21" x14ac:dyDescent="0.35">
      <c r="A10" s="170">
        <v>8</v>
      </c>
      <c r="B10" s="171">
        <v>50017</v>
      </c>
      <c r="C10" s="170" t="s">
        <v>101</v>
      </c>
      <c r="D10" s="173">
        <v>372</v>
      </c>
      <c r="E10" s="173">
        <v>0</v>
      </c>
      <c r="F10" s="173">
        <v>464</v>
      </c>
      <c r="G10" s="173">
        <v>340</v>
      </c>
      <c r="H10" s="173">
        <v>300</v>
      </c>
      <c r="I10" s="173">
        <v>592</v>
      </c>
      <c r="J10" s="173">
        <v>400</v>
      </c>
      <c r="K10" s="172">
        <v>1540</v>
      </c>
      <c r="L10" s="173">
        <v>846</v>
      </c>
      <c r="M10" s="173">
        <v>400</v>
      </c>
      <c r="N10" s="173">
        <v>420</v>
      </c>
      <c r="O10" s="173">
        <v>1380</v>
      </c>
      <c r="P10" s="174">
        <f t="shared" si="0"/>
        <v>7054</v>
      </c>
      <c r="Q10" s="18"/>
      <c r="R10" s="19"/>
      <c r="S10" s="17"/>
    </row>
    <row r="11" spans="1:21" x14ac:dyDescent="0.35">
      <c r="A11" s="170">
        <v>9</v>
      </c>
      <c r="B11" s="171">
        <v>50019</v>
      </c>
      <c r="C11" s="170" t="s">
        <v>102</v>
      </c>
      <c r="D11" s="173">
        <v>362.6</v>
      </c>
      <c r="E11" s="173">
        <v>312.89999999999998</v>
      </c>
      <c r="F11" s="173">
        <v>147.1</v>
      </c>
      <c r="G11" s="173">
        <v>107.41</v>
      </c>
      <c r="H11" s="173">
        <v>257.8</v>
      </c>
      <c r="I11" s="173">
        <v>93.9</v>
      </c>
      <c r="J11" s="173">
        <v>101.89999999999999</v>
      </c>
      <c r="K11" s="172">
        <v>156.5</v>
      </c>
      <c r="L11" s="173">
        <v>65.510000000000005</v>
      </c>
      <c r="M11" s="173">
        <v>89.3</v>
      </c>
      <c r="N11" s="173">
        <v>140.80000000000001</v>
      </c>
      <c r="O11" s="173">
        <v>484.4</v>
      </c>
      <c r="P11" s="174">
        <f t="shared" si="0"/>
        <v>2320.12</v>
      </c>
      <c r="Q11" s="18"/>
      <c r="R11" s="19"/>
      <c r="S11" s="17"/>
    </row>
    <row r="12" spans="1:21" x14ac:dyDescent="0.35">
      <c r="A12" s="170">
        <v>10</v>
      </c>
      <c r="B12" s="171">
        <v>50024</v>
      </c>
      <c r="C12" s="170" t="s">
        <v>132</v>
      </c>
      <c r="D12" s="173">
        <v>0</v>
      </c>
      <c r="E12" s="173">
        <v>0</v>
      </c>
      <c r="F12" s="173">
        <v>0</v>
      </c>
      <c r="G12" s="173"/>
      <c r="H12" s="173">
        <v>72</v>
      </c>
      <c r="I12" s="173">
        <v>108</v>
      </c>
      <c r="J12" s="173">
        <v>90</v>
      </c>
      <c r="K12" s="172">
        <v>176</v>
      </c>
      <c r="L12" s="173">
        <v>144</v>
      </c>
      <c r="M12" s="173">
        <v>140</v>
      </c>
      <c r="N12" s="173">
        <v>90</v>
      </c>
      <c r="O12" s="173">
        <v>72</v>
      </c>
      <c r="P12" s="174">
        <f t="shared" si="0"/>
        <v>892</v>
      </c>
      <c r="Q12" s="18"/>
      <c r="R12" s="19"/>
      <c r="S12" s="17"/>
    </row>
    <row r="13" spans="1:21" x14ac:dyDescent="0.35">
      <c r="A13" s="170">
        <v>11</v>
      </c>
      <c r="B13" s="171">
        <v>50026</v>
      </c>
      <c r="C13" s="170" t="s">
        <v>103</v>
      </c>
      <c r="D13" s="173">
        <v>0</v>
      </c>
      <c r="E13" s="173">
        <v>1447.9199999999998</v>
      </c>
      <c r="F13" s="173">
        <v>1474.1599999999999</v>
      </c>
      <c r="G13" s="173">
        <v>346.07</v>
      </c>
      <c r="H13" s="173">
        <v>253</v>
      </c>
      <c r="I13" s="173">
        <v>0</v>
      </c>
      <c r="J13" s="173">
        <v>167.5</v>
      </c>
      <c r="K13" s="172">
        <v>2555.34</v>
      </c>
      <c r="L13" s="173">
        <v>494</v>
      </c>
      <c r="M13" s="173">
        <v>0</v>
      </c>
      <c r="N13" s="173">
        <v>0</v>
      </c>
      <c r="O13" s="173">
        <v>566.82000000000005</v>
      </c>
      <c r="P13" s="174">
        <f t="shared" si="0"/>
        <v>7304.8099999999995</v>
      </c>
      <c r="Q13" s="18"/>
      <c r="R13" s="19"/>
      <c r="S13" s="17"/>
    </row>
    <row r="14" spans="1:21" x14ac:dyDescent="0.35">
      <c r="A14" s="170">
        <v>12</v>
      </c>
      <c r="B14" s="171">
        <v>50032</v>
      </c>
      <c r="C14" s="170" t="s">
        <v>104</v>
      </c>
      <c r="D14" s="173">
        <v>1389</v>
      </c>
      <c r="E14" s="173">
        <v>1217</v>
      </c>
      <c r="F14" s="173">
        <v>2476</v>
      </c>
      <c r="G14" s="173">
        <v>1139</v>
      </c>
      <c r="H14" s="173">
        <v>1715</v>
      </c>
      <c r="I14" s="173">
        <v>1200</v>
      </c>
      <c r="J14" s="173">
        <v>1906</v>
      </c>
      <c r="K14" s="172">
        <v>2203</v>
      </c>
      <c r="L14" s="173">
        <v>1586</v>
      </c>
      <c r="M14" s="173">
        <v>1845</v>
      </c>
      <c r="N14" s="173">
        <v>2768</v>
      </c>
      <c r="O14" s="173">
        <v>1050</v>
      </c>
      <c r="P14" s="174">
        <f t="shared" si="0"/>
        <v>20494</v>
      </c>
      <c r="Q14" s="18"/>
      <c r="R14" s="19"/>
      <c r="S14" s="17"/>
    </row>
    <row r="15" spans="1:21" x14ac:dyDescent="0.35">
      <c r="A15" s="170">
        <v>13</v>
      </c>
      <c r="B15" s="171">
        <v>50103</v>
      </c>
      <c r="C15" s="170" t="s">
        <v>105</v>
      </c>
      <c r="D15" s="172">
        <v>0</v>
      </c>
      <c r="E15" s="172">
        <v>345</v>
      </c>
      <c r="F15" s="173">
        <v>0</v>
      </c>
      <c r="G15" s="172"/>
      <c r="H15" s="172">
        <v>0</v>
      </c>
      <c r="I15" s="172">
        <v>0</v>
      </c>
      <c r="J15" s="172">
        <v>0</v>
      </c>
      <c r="K15" s="172">
        <v>0</v>
      </c>
      <c r="L15" s="172">
        <v>500</v>
      </c>
      <c r="M15" s="172">
        <v>0</v>
      </c>
      <c r="N15" s="172">
        <v>0</v>
      </c>
      <c r="O15" s="172">
        <v>0</v>
      </c>
      <c r="P15" s="174">
        <f t="shared" si="0"/>
        <v>845</v>
      </c>
      <c r="Q15" s="18"/>
      <c r="R15" s="19"/>
      <c r="S15" s="17"/>
    </row>
    <row r="16" spans="1:21" x14ac:dyDescent="0.35">
      <c r="A16" s="170">
        <v>14</v>
      </c>
      <c r="B16" s="171">
        <v>50104</v>
      </c>
      <c r="C16" s="170" t="s">
        <v>106</v>
      </c>
      <c r="D16" s="172">
        <v>5500</v>
      </c>
      <c r="E16" s="172">
        <v>150</v>
      </c>
      <c r="F16" s="173">
        <v>2442.23</v>
      </c>
      <c r="G16" s="172">
        <v>230</v>
      </c>
      <c r="H16" s="172">
        <v>115</v>
      </c>
      <c r="I16" s="172">
        <v>1200</v>
      </c>
      <c r="J16" s="172">
        <v>415.4</v>
      </c>
      <c r="K16" s="172">
        <v>650</v>
      </c>
      <c r="L16" s="172">
        <v>430</v>
      </c>
      <c r="M16" s="172">
        <v>560</v>
      </c>
      <c r="N16" s="172">
        <v>500</v>
      </c>
      <c r="O16" s="172">
        <v>230</v>
      </c>
      <c r="P16" s="174">
        <f t="shared" si="0"/>
        <v>12422.63</v>
      </c>
      <c r="Q16" s="18"/>
      <c r="R16" s="19"/>
      <c r="S16" s="17"/>
    </row>
    <row r="17" spans="1:19" x14ac:dyDescent="0.35">
      <c r="A17" s="170">
        <v>15</v>
      </c>
      <c r="B17" s="171">
        <v>50205</v>
      </c>
      <c r="C17" s="170" t="s">
        <v>107</v>
      </c>
      <c r="D17" s="172">
        <v>233</v>
      </c>
      <c r="E17" s="172">
        <v>465</v>
      </c>
      <c r="F17" s="173">
        <v>928.5</v>
      </c>
      <c r="G17" s="172">
        <v>80</v>
      </c>
      <c r="H17" s="172">
        <v>1345</v>
      </c>
      <c r="I17" s="172">
        <v>218</v>
      </c>
      <c r="J17" s="172">
        <v>640</v>
      </c>
      <c r="K17" s="172">
        <v>100</v>
      </c>
      <c r="L17" s="172">
        <v>2104.1</v>
      </c>
      <c r="M17" s="172">
        <v>575</v>
      </c>
      <c r="N17" s="172">
        <v>835</v>
      </c>
      <c r="O17" s="172">
        <v>516</v>
      </c>
      <c r="P17" s="174">
        <f t="shared" si="0"/>
        <v>8039.6</v>
      </c>
      <c r="Q17" s="18"/>
      <c r="R17" s="19"/>
      <c r="S17" s="17"/>
    </row>
    <row r="18" spans="1:19" x14ac:dyDescent="0.35">
      <c r="A18" s="170">
        <v>16</v>
      </c>
      <c r="B18" s="171">
        <v>50029</v>
      </c>
      <c r="C18" s="170" t="s">
        <v>108</v>
      </c>
      <c r="D18" s="173">
        <v>4040</v>
      </c>
      <c r="E18" s="172">
        <v>4660</v>
      </c>
      <c r="F18" s="173">
        <v>9740</v>
      </c>
      <c r="G18" s="172">
        <v>5760</v>
      </c>
      <c r="H18" s="172">
        <v>9817.5</v>
      </c>
      <c r="I18" s="172">
        <v>4633.1000000000004</v>
      </c>
      <c r="J18" s="172">
        <v>3155</v>
      </c>
      <c r="K18" s="172">
        <v>6820</v>
      </c>
      <c r="L18" s="172">
        <v>2470</v>
      </c>
      <c r="M18" s="172">
        <v>2255</v>
      </c>
      <c r="N18" s="172">
        <v>1898</v>
      </c>
      <c r="O18" s="172">
        <v>4930.5</v>
      </c>
      <c r="P18" s="174">
        <f t="shared" si="0"/>
        <v>60179.1</v>
      </c>
      <c r="Q18" s="18"/>
      <c r="R18" s="19"/>
      <c r="S18" s="17"/>
    </row>
    <row r="19" spans="1:19" x14ac:dyDescent="0.35">
      <c r="A19" s="170">
        <v>17</v>
      </c>
      <c r="B19" s="171">
        <v>50401</v>
      </c>
      <c r="C19" s="170" t="s">
        <v>109</v>
      </c>
      <c r="D19" s="172">
        <v>0</v>
      </c>
      <c r="E19" s="172">
        <v>0</v>
      </c>
      <c r="F19" s="173">
        <v>0</v>
      </c>
      <c r="G19" s="172"/>
      <c r="H19" s="172">
        <v>0</v>
      </c>
      <c r="I19" s="172">
        <v>0</v>
      </c>
      <c r="J19" s="172">
        <v>0</v>
      </c>
      <c r="K19" s="172">
        <v>0</v>
      </c>
      <c r="L19" s="172">
        <v>0</v>
      </c>
      <c r="M19" s="172"/>
      <c r="N19" s="172"/>
      <c r="O19" s="172"/>
      <c r="P19" s="174">
        <f t="shared" si="0"/>
        <v>0</v>
      </c>
      <c r="Q19" s="18"/>
      <c r="R19" s="19"/>
      <c r="S19" s="17"/>
    </row>
    <row r="20" spans="1:19" x14ac:dyDescent="0.35">
      <c r="A20" s="170">
        <v>18</v>
      </c>
      <c r="B20" s="171">
        <v>50403</v>
      </c>
      <c r="C20" s="170" t="s">
        <v>110</v>
      </c>
      <c r="D20" s="173">
        <v>0</v>
      </c>
      <c r="E20" s="172">
        <v>0</v>
      </c>
      <c r="F20" s="173">
        <v>0</v>
      </c>
      <c r="G20" s="172"/>
      <c r="H20" s="172">
        <v>0</v>
      </c>
      <c r="I20" s="172">
        <v>0</v>
      </c>
      <c r="J20" s="172">
        <v>0</v>
      </c>
      <c r="K20" s="172">
        <v>0</v>
      </c>
      <c r="L20" s="172">
        <v>0</v>
      </c>
      <c r="M20" s="172"/>
      <c r="N20" s="172"/>
      <c r="O20" s="172"/>
      <c r="P20" s="174">
        <f t="shared" si="0"/>
        <v>0</v>
      </c>
      <c r="Q20" s="18"/>
      <c r="R20" s="19"/>
      <c r="S20" s="17"/>
    </row>
    <row r="21" spans="1:19" x14ac:dyDescent="0.35">
      <c r="A21" s="170">
        <v>19</v>
      </c>
      <c r="B21" s="171">
        <v>50405</v>
      </c>
      <c r="C21" s="170" t="s">
        <v>111</v>
      </c>
      <c r="D21" s="173">
        <v>1383.03</v>
      </c>
      <c r="E21" s="172">
        <v>150</v>
      </c>
      <c r="F21" s="173">
        <v>1260</v>
      </c>
      <c r="G21" s="172">
        <v>50</v>
      </c>
      <c r="H21" s="172">
        <v>800</v>
      </c>
      <c r="I21" s="172">
        <v>1692.02</v>
      </c>
      <c r="J21" s="172">
        <v>2209.0299999999997</v>
      </c>
      <c r="K21" s="172">
        <v>1125</v>
      </c>
      <c r="L21" s="172">
        <v>0</v>
      </c>
      <c r="M21" s="172">
        <v>1660</v>
      </c>
      <c r="N21" s="172">
        <v>0</v>
      </c>
      <c r="O21" s="172">
        <v>890</v>
      </c>
      <c r="P21" s="174">
        <f t="shared" si="0"/>
        <v>11219.079999999998</v>
      </c>
      <c r="Q21" s="18"/>
      <c r="R21" s="19"/>
      <c r="S21" s="17"/>
    </row>
    <row r="22" spans="1:19" x14ac:dyDescent="0.35">
      <c r="A22" s="170">
        <v>20</v>
      </c>
      <c r="B22" s="171">
        <v>50406</v>
      </c>
      <c r="C22" s="170" t="s">
        <v>112</v>
      </c>
      <c r="D22" s="173">
        <v>0</v>
      </c>
      <c r="E22" s="172">
        <v>0</v>
      </c>
      <c r="F22" s="173">
        <v>0</v>
      </c>
      <c r="G22" s="172"/>
      <c r="H22" s="172">
        <v>1030</v>
      </c>
      <c r="I22" s="172">
        <v>0</v>
      </c>
      <c r="J22" s="172">
        <v>0</v>
      </c>
      <c r="K22" s="172">
        <v>0</v>
      </c>
      <c r="L22" s="172">
        <v>0</v>
      </c>
      <c r="M22" s="172"/>
      <c r="N22" s="172"/>
      <c r="O22" s="172"/>
      <c r="P22" s="174">
        <f t="shared" si="0"/>
        <v>1030</v>
      </c>
      <c r="Q22" s="18"/>
      <c r="R22" s="19"/>
      <c r="S22" s="17"/>
    </row>
    <row r="23" spans="1:19" x14ac:dyDescent="0.35">
      <c r="A23" s="170">
        <v>21</v>
      </c>
      <c r="B23" s="171">
        <v>50407</v>
      </c>
      <c r="C23" s="170" t="s">
        <v>113</v>
      </c>
      <c r="D23" s="173">
        <v>290</v>
      </c>
      <c r="E23" s="172">
        <v>100</v>
      </c>
      <c r="F23" s="173">
        <v>291</v>
      </c>
      <c r="G23" s="172">
        <v>500</v>
      </c>
      <c r="H23" s="172">
        <v>869</v>
      </c>
      <c r="I23" s="172">
        <v>591</v>
      </c>
      <c r="J23" s="172">
        <v>300</v>
      </c>
      <c r="K23" s="172">
        <v>1130</v>
      </c>
      <c r="L23" s="172">
        <v>100</v>
      </c>
      <c r="M23" s="172">
        <v>1073</v>
      </c>
      <c r="N23" s="172">
        <v>591</v>
      </c>
      <c r="O23" s="172">
        <v>0</v>
      </c>
      <c r="P23" s="174">
        <f t="shared" si="0"/>
        <v>5835</v>
      </c>
      <c r="Q23" s="18"/>
      <c r="R23" s="19"/>
      <c r="S23" s="17"/>
    </row>
    <row r="24" spans="1:19" x14ac:dyDescent="0.35">
      <c r="A24" s="170">
        <v>22</v>
      </c>
      <c r="B24" s="171">
        <v>50408</v>
      </c>
      <c r="C24" s="170" t="s">
        <v>114</v>
      </c>
      <c r="D24" s="173">
        <v>615</v>
      </c>
      <c r="E24" s="172">
        <v>2683.1</v>
      </c>
      <c r="F24" s="173">
        <v>4819.96</v>
      </c>
      <c r="G24" s="172">
        <v>2335</v>
      </c>
      <c r="H24" s="172">
        <v>2145.6800000000003</v>
      </c>
      <c r="I24" s="172">
        <v>1323.88</v>
      </c>
      <c r="J24" s="172">
        <v>762.88</v>
      </c>
      <c r="K24" s="172">
        <v>1347.14</v>
      </c>
      <c r="L24" s="172">
        <v>2340.54</v>
      </c>
      <c r="M24" s="172">
        <v>5474.26</v>
      </c>
      <c r="N24" s="172">
        <v>2918.8</v>
      </c>
      <c r="O24" s="172">
        <v>1775.23</v>
      </c>
      <c r="P24" s="174">
        <f t="shared" si="0"/>
        <v>28541.469999999994</v>
      </c>
      <c r="Q24" s="18"/>
      <c r="R24" s="19"/>
      <c r="S24" s="17"/>
    </row>
    <row r="25" spans="1:19" x14ac:dyDescent="0.35">
      <c r="A25" s="170">
        <v>23</v>
      </c>
      <c r="B25" s="171">
        <v>50409</v>
      </c>
      <c r="C25" s="170" t="s">
        <v>115</v>
      </c>
      <c r="D25" s="173">
        <v>3536.5</v>
      </c>
      <c r="E25" s="172">
        <v>3101.5</v>
      </c>
      <c r="F25" s="173">
        <v>3141.5</v>
      </c>
      <c r="G25" s="172">
        <v>2053</v>
      </c>
      <c r="H25" s="172">
        <v>2129.5</v>
      </c>
      <c r="I25" s="172">
        <v>2784</v>
      </c>
      <c r="J25" s="172">
        <v>2245.5</v>
      </c>
      <c r="K25" s="172">
        <v>4097</v>
      </c>
      <c r="L25" s="172">
        <v>2696</v>
      </c>
      <c r="M25" s="172">
        <v>2715.5</v>
      </c>
      <c r="N25" s="172">
        <v>2992</v>
      </c>
      <c r="O25" s="172">
        <v>2652.5</v>
      </c>
      <c r="P25" s="174">
        <f t="shared" si="0"/>
        <v>34144.5</v>
      </c>
      <c r="Q25" s="18"/>
      <c r="R25" s="19"/>
      <c r="S25" s="17"/>
    </row>
    <row r="26" spans="1:19" x14ac:dyDescent="0.35">
      <c r="A26" s="170">
        <v>24</v>
      </c>
      <c r="B26" s="171">
        <v>50409</v>
      </c>
      <c r="C26" s="170" t="s">
        <v>116</v>
      </c>
      <c r="D26" s="172">
        <v>2553</v>
      </c>
      <c r="E26" s="172">
        <v>2603</v>
      </c>
      <c r="F26" s="173">
        <v>2604</v>
      </c>
      <c r="G26" s="172">
        <v>2873</v>
      </c>
      <c r="H26" s="172">
        <v>2703</v>
      </c>
      <c r="I26" s="172">
        <v>2502</v>
      </c>
      <c r="J26" s="172">
        <v>1557</v>
      </c>
      <c r="K26" s="172">
        <v>0</v>
      </c>
      <c r="L26" s="172">
        <v>2514</v>
      </c>
      <c r="M26" s="172">
        <v>2475</v>
      </c>
      <c r="N26" s="172">
        <v>2445</v>
      </c>
      <c r="O26" s="172">
        <v>2505</v>
      </c>
      <c r="P26" s="174">
        <f t="shared" si="0"/>
        <v>27334</v>
      </c>
      <c r="Q26" s="18"/>
      <c r="R26" s="19"/>
      <c r="S26" s="17"/>
    </row>
    <row r="27" spans="1:19" x14ac:dyDescent="0.35">
      <c r="A27" s="170">
        <v>25</v>
      </c>
      <c r="B27" s="171">
        <v>50409</v>
      </c>
      <c r="C27" s="170" t="s">
        <v>117</v>
      </c>
      <c r="D27" s="172">
        <v>50</v>
      </c>
      <c r="E27" s="172">
        <v>2410</v>
      </c>
      <c r="F27" s="173">
        <v>15820</v>
      </c>
      <c r="G27" s="172">
        <v>1460</v>
      </c>
      <c r="H27" s="172">
        <v>1000</v>
      </c>
      <c r="I27" s="172">
        <v>550</v>
      </c>
      <c r="J27" s="172">
        <v>970</v>
      </c>
      <c r="K27" s="172">
        <v>420</v>
      </c>
      <c r="L27" s="172">
        <v>14980</v>
      </c>
      <c r="M27" s="172">
        <v>1700</v>
      </c>
      <c r="N27" s="172">
        <v>50</v>
      </c>
      <c r="O27" s="172">
        <v>0</v>
      </c>
      <c r="P27" s="174">
        <f t="shared" si="0"/>
        <v>39410</v>
      </c>
      <c r="Q27" s="18"/>
      <c r="R27" s="19"/>
      <c r="S27" s="17"/>
    </row>
    <row r="28" spans="1:19" x14ac:dyDescent="0.35">
      <c r="A28" s="170">
        <v>26</v>
      </c>
      <c r="B28" s="171">
        <v>50409</v>
      </c>
      <c r="C28" s="170" t="s">
        <v>118</v>
      </c>
      <c r="D28" s="172">
        <v>9</v>
      </c>
      <c r="E28" s="172">
        <v>18</v>
      </c>
      <c r="F28" s="173">
        <v>12</v>
      </c>
      <c r="G28" s="172">
        <v>39</v>
      </c>
      <c r="H28" s="172">
        <v>16</v>
      </c>
      <c r="I28" s="172">
        <v>8</v>
      </c>
      <c r="J28" s="172">
        <v>11</v>
      </c>
      <c r="K28" s="172">
        <v>6</v>
      </c>
      <c r="L28" s="172">
        <v>0</v>
      </c>
      <c r="M28" s="172">
        <v>4</v>
      </c>
      <c r="N28" s="172">
        <v>0</v>
      </c>
      <c r="O28" s="172">
        <v>8</v>
      </c>
      <c r="P28" s="174">
        <f t="shared" si="0"/>
        <v>131</v>
      </c>
      <c r="Q28" s="18"/>
      <c r="R28" s="19"/>
      <c r="S28" s="17"/>
    </row>
    <row r="29" spans="1:19" x14ac:dyDescent="0.35">
      <c r="A29" s="170">
        <v>27</v>
      </c>
      <c r="B29" s="171">
        <v>56000</v>
      </c>
      <c r="C29" s="170" t="s">
        <v>212</v>
      </c>
      <c r="D29" s="172">
        <v>600</v>
      </c>
      <c r="E29" s="172">
        <v>10650</v>
      </c>
      <c r="F29" s="173"/>
      <c r="G29" s="172"/>
      <c r="H29" s="172"/>
      <c r="I29" s="172"/>
      <c r="J29" s="172"/>
      <c r="K29" s="172"/>
      <c r="L29" s="172"/>
      <c r="M29" s="172"/>
      <c r="N29" s="172"/>
      <c r="O29" s="172"/>
      <c r="P29" s="174">
        <f t="shared" si="0"/>
        <v>11250</v>
      </c>
      <c r="Q29" s="18"/>
      <c r="R29" s="19"/>
      <c r="S29" s="17"/>
    </row>
    <row r="30" spans="1:19" x14ac:dyDescent="0.35">
      <c r="A30" s="170">
        <v>28</v>
      </c>
      <c r="B30" s="171">
        <v>56000</v>
      </c>
      <c r="C30" s="170" t="s">
        <v>211</v>
      </c>
      <c r="D30" s="172">
        <v>1510.5</v>
      </c>
      <c r="E30" s="172"/>
      <c r="F30" s="173"/>
      <c r="G30" s="172"/>
      <c r="H30" s="172">
        <v>1728.51</v>
      </c>
      <c r="I30" s="172"/>
      <c r="J30" s="172"/>
      <c r="K30" s="172"/>
      <c r="L30" s="172"/>
      <c r="M30" s="172"/>
      <c r="N30" s="172"/>
      <c r="O30" s="172"/>
      <c r="P30" s="174">
        <f t="shared" si="0"/>
        <v>3239.01</v>
      </c>
      <c r="Q30" s="18"/>
      <c r="R30" s="19"/>
      <c r="S30" s="17"/>
    </row>
    <row r="31" spans="1:19" x14ac:dyDescent="0.35">
      <c r="A31" s="170">
        <v>29</v>
      </c>
      <c r="B31" s="171">
        <v>56000</v>
      </c>
      <c r="C31" s="170" t="s">
        <v>193</v>
      </c>
      <c r="D31" s="172">
        <v>12334.44</v>
      </c>
      <c r="E31" s="172">
        <v>6006.89</v>
      </c>
      <c r="F31" s="173"/>
      <c r="G31" s="172"/>
      <c r="H31" s="172"/>
      <c r="I31" s="172"/>
      <c r="J31" s="172"/>
      <c r="K31" s="172"/>
      <c r="L31" s="172"/>
      <c r="M31" s="172"/>
      <c r="N31" s="172"/>
      <c r="O31" s="172"/>
      <c r="P31" s="174">
        <f t="shared" si="0"/>
        <v>18341.330000000002</v>
      </c>
      <c r="Q31" s="18"/>
      <c r="R31" s="19"/>
      <c r="S31" s="17"/>
    </row>
    <row r="32" spans="1:19" x14ac:dyDescent="0.35">
      <c r="A32" s="170">
        <v>30</v>
      </c>
      <c r="B32" s="171">
        <v>56000</v>
      </c>
      <c r="C32" s="170" t="s">
        <v>193</v>
      </c>
      <c r="D32" s="173"/>
      <c r="E32" s="173"/>
      <c r="F32" s="173">
        <v>426739.48</v>
      </c>
      <c r="G32" s="173"/>
      <c r="H32" s="173"/>
      <c r="I32" s="173">
        <v>0</v>
      </c>
      <c r="J32" s="173">
        <v>0</v>
      </c>
      <c r="K32" s="172"/>
      <c r="L32" s="173">
        <v>0</v>
      </c>
      <c r="M32" s="173"/>
      <c r="N32" s="173"/>
      <c r="O32" s="173"/>
      <c r="P32" s="174">
        <f t="shared" si="0"/>
        <v>426739.48</v>
      </c>
      <c r="Q32" s="18"/>
      <c r="R32" s="19"/>
      <c r="S32" s="17"/>
    </row>
    <row r="33" spans="1:19" x14ac:dyDescent="0.35">
      <c r="A33" s="170">
        <v>31</v>
      </c>
      <c r="B33" s="175">
        <v>50504</v>
      </c>
      <c r="C33" s="170" t="s">
        <v>119</v>
      </c>
      <c r="D33" s="172">
        <v>3010</v>
      </c>
      <c r="E33" s="172">
        <v>3786</v>
      </c>
      <c r="F33" s="173">
        <v>7092</v>
      </c>
      <c r="G33" s="172">
        <v>4575</v>
      </c>
      <c r="H33" s="172">
        <v>5368</v>
      </c>
      <c r="I33" s="172">
        <v>3904</v>
      </c>
      <c r="J33" s="172">
        <v>2368</v>
      </c>
      <c r="K33" s="172">
        <v>5830</v>
      </c>
      <c r="L33" s="172">
        <v>5990</v>
      </c>
      <c r="M33" s="172">
        <v>6110</v>
      </c>
      <c r="N33" s="172">
        <v>5110</v>
      </c>
      <c r="O33" s="172">
        <v>5890</v>
      </c>
      <c r="P33" s="174">
        <f t="shared" si="0"/>
        <v>59033</v>
      </c>
      <c r="Q33" s="20"/>
      <c r="R33" s="21"/>
      <c r="S33" s="17"/>
    </row>
    <row r="34" spans="1:19" x14ac:dyDescent="0.35">
      <c r="A34" s="170">
        <v>32</v>
      </c>
      <c r="B34" s="171">
        <v>56000</v>
      </c>
      <c r="C34" s="170" t="s">
        <v>192</v>
      </c>
      <c r="D34" s="173">
        <v>0</v>
      </c>
      <c r="E34" s="173">
        <v>0</v>
      </c>
      <c r="F34" s="173">
        <v>0</v>
      </c>
      <c r="G34" s="173">
        <v>14520</v>
      </c>
      <c r="H34" s="173">
        <v>0</v>
      </c>
      <c r="I34" s="173"/>
      <c r="J34" s="173">
        <v>0</v>
      </c>
      <c r="K34" s="176">
        <v>13197.92</v>
      </c>
      <c r="L34" s="173">
        <v>7000</v>
      </c>
      <c r="M34" s="173">
        <v>5000</v>
      </c>
      <c r="N34" s="173">
        <v>14730.95</v>
      </c>
      <c r="O34" s="173"/>
      <c r="P34" s="174">
        <f t="shared" si="0"/>
        <v>54448.869999999995</v>
      </c>
      <c r="Q34" s="20"/>
      <c r="R34" s="21"/>
      <c r="S34" s="17"/>
    </row>
    <row r="35" spans="1:19" x14ac:dyDescent="0.35">
      <c r="A35" s="170">
        <v>33</v>
      </c>
      <c r="B35" s="175"/>
      <c r="C35" s="170" t="s">
        <v>130</v>
      </c>
      <c r="D35" s="172">
        <v>28500</v>
      </c>
      <c r="E35" s="172">
        <v>27465</v>
      </c>
      <c r="F35" s="172">
        <v>36823</v>
      </c>
      <c r="G35" s="172">
        <v>27865</v>
      </c>
      <c r="H35" s="172">
        <v>36471.11</v>
      </c>
      <c r="I35" s="173">
        <v>31321</v>
      </c>
      <c r="J35" s="177">
        <v>29515</v>
      </c>
      <c r="K35" s="177">
        <v>44291</v>
      </c>
      <c r="L35" s="177">
        <v>34111</v>
      </c>
      <c r="M35" s="177"/>
      <c r="N35" s="177"/>
      <c r="O35" s="177"/>
      <c r="P35" s="174">
        <f t="shared" si="0"/>
        <v>296362.11</v>
      </c>
      <c r="Q35" s="20"/>
      <c r="R35" s="21"/>
      <c r="S35" s="17"/>
    </row>
    <row r="36" spans="1:19" x14ac:dyDescent="0.35">
      <c r="A36" s="170">
        <v>34</v>
      </c>
      <c r="B36" s="175"/>
      <c r="C36" s="170" t="s">
        <v>131</v>
      </c>
      <c r="D36" s="172">
        <v>1365</v>
      </c>
      <c r="E36" s="172">
        <v>430</v>
      </c>
      <c r="F36" s="172">
        <v>1470</v>
      </c>
      <c r="G36" s="172">
        <v>350</v>
      </c>
      <c r="H36" s="172">
        <v>1125</v>
      </c>
      <c r="I36" s="172">
        <v>1150</v>
      </c>
      <c r="J36" s="178">
        <v>525</v>
      </c>
      <c r="K36" s="178">
        <v>1875</v>
      </c>
      <c r="L36" s="178">
        <v>1200</v>
      </c>
      <c r="M36" s="178"/>
      <c r="N36" s="178"/>
      <c r="O36" s="178"/>
      <c r="P36" s="174">
        <f t="shared" si="0"/>
        <v>9490</v>
      </c>
      <c r="Q36" s="20"/>
      <c r="R36" s="21"/>
      <c r="S36" s="17"/>
    </row>
    <row r="37" spans="1:19" x14ac:dyDescent="0.35">
      <c r="A37" s="197" t="s">
        <v>2</v>
      </c>
      <c r="B37" s="198"/>
      <c r="C37" s="199"/>
      <c r="D37" s="179">
        <f t="shared" ref="D37:P37" si="1">SUM(D3:D36)</f>
        <v>116049.83</v>
      </c>
      <c r="E37" s="179">
        <f t="shared" si="1"/>
        <v>175248.32</v>
      </c>
      <c r="F37" s="179">
        <f t="shared" si="1"/>
        <v>604815.05000000005</v>
      </c>
      <c r="G37" s="179">
        <f t="shared" si="1"/>
        <v>153304.74000000002</v>
      </c>
      <c r="H37" s="179">
        <f t="shared" si="1"/>
        <v>228242.45</v>
      </c>
      <c r="I37" s="179">
        <f t="shared" si="1"/>
        <v>109949.88</v>
      </c>
      <c r="J37" s="179">
        <f t="shared" si="1"/>
        <v>182911.52</v>
      </c>
      <c r="K37" s="179">
        <f t="shared" si="1"/>
        <v>205586.03000000006</v>
      </c>
      <c r="L37" s="179">
        <f t="shared" si="1"/>
        <v>155307.18</v>
      </c>
      <c r="M37" s="179">
        <f t="shared" si="1"/>
        <v>92152.83</v>
      </c>
      <c r="N37" s="179">
        <f t="shared" si="1"/>
        <v>88741.64</v>
      </c>
      <c r="O37" s="179">
        <f t="shared" si="1"/>
        <v>76602.38</v>
      </c>
      <c r="P37" s="179">
        <f t="shared" si="1"/>
        <v>2188911.8500000006</v>
      </c>
      <c r="Q37" s="47"/>
    </row>
    <row r="38" spans="1:19" x14ac:dyDescent="0.35">
      <c r="A38" s="182"/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</row>
    <row r="39" spans="1:19" x14ac:dyDescent="0.35">
      <c r="A39" s="81"/>
      <c r="B39" s="81"/>
      <c r="C39" s="81"/>
      <c r="D39" s="81"/>
      <c r="E39" s="80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1:19" x14ac:dyDescent="0.35">
      <c r="A40" s="81"/>
      <c r="B40" s="81"/>
      <c r="C40" s="81"/>
      <c r="D40" s="80"/>
      <c r="E40" s="81"/>
      <c r="F40" s="81"/>
      <c r="G40" s="81"/>
      <c r="H40" s="81"/>
      <c r="I40" s="81"/>
      <c r="J40" s="81"/>
      <c r="K40" s="80"/>
      <c r="L40" s="80"/>
      <c r="M40" s="80"/>
      <c r="N40" s="80"/>
      <c r="O40" s="80"/>
      <c r="P40" s="80"/>
    </row>
    <row r="42" spans="1:19" x14ac:dyDescent="0.35">
      <c r="C42" s="103" t="s">
        <v>86</v>
      </c>
      <c r="D42" s="103" t="s">
        <v>87</v>
      </c>
      <c r="E42" s="103" t="s">
        <v>88</v>
      </c>
      <c r="F42" s="103" t="s">
        <v>127</v>
      </c>
      <c r="G42" s="103" t="s">
        <v>128</v>
      </c>
      <c r="H42" s="103" t="s">
        <v>129</v>
      </c>
      <c r="I42" s="103" t="s">
        <v>194</v>
      </c>
      <c r="J42" s="103" t="s">
        <v>195</v>
      </c>
      <c r="K42" s="103" t="s">
        <v>196</v>
      </c>
      <c r="L42" s="103" t="s">
        <v>207</v>
      </c>
      <c r="M42" s="103" t="s">
        <v>208</v>
      </c>
      <c r="N42" s="103" t="s">
        <v>209</v>
      </c>
    </row>
    <row r="43" spans="1:19" x14ac:dyDescent="0.35">
      <c r="C43" s="48"/>
      <c r="D43" s="48"/>
      <c r="E43" s="48"/>
      <c r="F43" s="48"/>
      <c r="G43" s="48"/>
      <c r="H43" s="48"/>
    </row>
    <row r="44" spans="1:19" x14ac:dyDescent="0.35">
      <c r="C44" s="104">
        <f t="shared" ref="C44" si="2">D37</f>
        <v>116049.83</v>
      </c>
      <c r="D44" s="104">
        <f t="shared" ref="D44" si="3">E37</f>
        <v>175248.32</v>
      </c>
      <c r="E44" s="104">
        <f t="shared" ref="E44" si="4">F37</f>
        <v>604815.05000000005</v>
      </c>
      <c r="F44" s="104">
        <f t="shared" ref="F44" si="5">G37</f>
        <v>153304.74000000002</v>
      </c>
      <c r="G44" s="104">
        <f t="shared" ref="G44" si="6">H37</f>
        <v>228242.45</v>
      </c>
      <c r="H44" s="104">
        <f t="shared" ref="H44" si="7">I37</f>
        <v>109949.88</v>
      </c>
      <c r="I44" s="104">
        <f t="shared" ref="I44" si="8">J37</f>
        <v>182911.52</v>
      </c>
      <c r="J44" s="104">
        <f t="shared" ref="J44" si="9">K37</f>
        <v>205586.03000000006</v>
      </c>
      <c r="K44" s="104">
        <f t="shared" ref="K44" si="10">L37</f>
        <v>155307.18</v>
      </c>
      <c r="L44" s="142">
        <f>M37</f>
        <v>92152.83</v>
      </c>
      <c r="M44" s="142">
        <f>N37</f>
        <v>88741.64</v>
      </c>
      <c r="N44" s="142">
        <f>O37</f>
        <v>76602.38</v>
      </c>
    </row>
  </sheetData>
  <mergeCells count="2">
    <mergeCell ref="A38:P38"/>
    <mergeCell ref="A37:C37"/>
  </mergeCells>
  <pageMargins left="0.11811023622047245" right="0.11811023622047245" top="0.74803149606299213" bottom="0.74803149606299213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>
      <selection activeCell="A2" sqref="A2"/>
    </sheetView>
  </sheetViews>
  <sheetFormatPr defaultRowHeight="14.5" x14ac:dyDescent="0.35"/>
  <cols>
    <col min="1" max="1" width="19.7265625" customWidth="1"/>
    <col min="2" max="2" width="14.7265625" customWidth="1"/>
    <col min="3" max="3" width="8.7265625" customWidth="1"/>
    <col min="4" max="4" width="13.1796875" customWidth="1"/>
    <col min="5" max="5" width="11.36328125" customWidth="1"/>
    <col min="6" max="6" width="11.6328125" customWidth="1"/>
    <col min="7" max="7" width="12.26953125" customWidth="1"/>
    <col min="8" max="8" width="10.1796875" customWidth="1"/>
    <col min="9" max="9" width="9.54296875" bestFit="1" customWidth="1"/>
    <col min="10" max="10" width="14.81640625" customWidth="1"/>
    <col min="11" max="12" width="10.54296875" bestFit="1" customWidth="1"/>
  </cols>
  <sheetData>
    <row r="1" spans="1:13" x14ac:dyDescent="0.35">
      <c r="A1" t="s">
        <v>218</v>
      </c>
    </row>
    <row r="2" spans="1:13" ht="72.5" x14ac:dyDescent="0.35">
      <c r="A2" s="105" t="s">
        <v>4</v>
      </c>
      <c r="B2" s="106" t="s">
        <v>90</v>
      </c>
      <c r="C2" s="106" t="s">
        <v>91</v>
      </c>
      <c r="D2" s="107" t="s">
        <v>217</v>
      </c>
      <c r="E2" s="107" t="s">
        <v>238</v>
      </c>
      <c r="F2" s="107" t="s">
        <v>239</v>
      </c>
      <c r="G2" s="107" t="s">
        <v>219</v>
      </c>
      <c r="H2" s="107" t="s">
        <v>7</v>
      </c>
      <c r="J2" s="23"/>
      <c r="K2" s="30"/>
      <c r="L2" s="31"/>
      <c r="M2" s="23"/>
    </row>
    <row r="3" spans="1:13" ht="27" customHeight="1" x14ac:dyDescent="0.35">
      <c r="A3" s="108" t="s">
        <v>0</v>
      </c>
      <c r="B3" s="109">
        <v>12337344.42</v>
      </c>
      <c r="C3" s="110">
        <f>B3*100/B10</f>
        <v>79.247048467400759</v>
      </c>
      <c r="D3" s="153">
        <v>12048833.989999998</v>
      </c>
      <c r="E3" s="112">
        <f>D3*100/B3</f>
        <v>97.661486782096318</v>
      </c>
      <c r="F3" s="120">
        <f>D3*100/D10</f>
        <v>82.010216088509537</v>
      </c>
      <c r="G3" s="111">
        <v>10007459.35</v>
      </c>
      <c r="H3" s="112">
        <f>(D3-G3)*100/G3</f>
        <v>20.398530422209497</v>
      </c>
      <c r="J3" s="29"/>
      <c r="K3" s="30"/>
      <c r="L3" s="31"/>
      <c r="M3" s="23"/>
    </row>
    <row r="4" spans="1:13" ht="27.75" customHeight="1" x14ac:dyDescent="0.35">
      <c r="A4" s="108" t="s">
        <v>5</v>
      </c>
      <c r="B4" s="113">
        <v>1373774</v>
      </c>
      <c r="C4" s="110">
        <f>B4*100/B10</f>
        <v>8.8242275691655703</v>
      </c>
      <c r="D4" s="155">
        <v>951374.97</v>
      </c>
      <c r="E4" s="112">
        <f t="shared" ref="E4:E7" si="0">D4*100/B4</f>
        <v>69.252655094651672</v>
      </c>
      <c r="F4" s="120">
        <f>D4*100/D10</f>
        <v>6.4755201155277335</v>
      </c>
      <c r="G4" s="114">
        <v>663126.56999999995</v>
      </c>
      <c r="H4" s="112">
        <f t="shared" ref="H4:H8" si="1">(D4-G4)*100/G4</f>
        <v>43.468081817321853</v>
      </c>
      <c r="J4" s="23"/>
      <c r="K4" s="186"/>
      <c r="L4" s="32"/>
      <c r="M4" s="23"/>
    </row>
    <row r="5" spans="1:13" ht="27" customHeight="1" x14ac:dyDescent="0.35">
      <c r="A5" s="108" t="s">
        <v>1</v>
      </c>
      <c r="B5" s="115">
        <v>1322987.6099999999</v>
      </c>
      <c r="C5" s="110">
        <f>B5*100/B10</f>
        <v>8.4980089460322201</v>
      </c>
      <c r="D5" s="111">
        <v>1227234.1300000001</v>
      </c>
      <c r="E5" s="112">
        <f t="shared" si="0"/>
        <v>92.762329799898907</v>
      </c>
      <c r="F5" s="120">
        <f>D5*100/D10</f>
        <v>8.3531515394788851</v>
      </c>
      <c r="G5" s="148">
        <v>850471.49</v>
      </c>
      <c r="H5" s="112">
        <f t="shared" si="1"/>
        <v>44.300443275294292</v>
      </c>
      <c r="J5" s="33"/>
      <c r="K5" s="186"/>
      <c r="L5" s="33"/>
      <c r="M5" s="25"/>
    </row>
    <row r="6" spans="1:13" ht="24.5" x14ac:dyDescent="0.35">
      <c r="A6" s="108" t="s">
        <v>121</v>
      </c>
      <c r="B6" s="115">
        <v>85780.99</v>
      </c>
      <c r="C6" s="110">
        <f>B6*100/B10</f>
        <v>0.55100109397056285</v>
      </c>
      <c r="D6" s="154">
        <v>37023</v>
      </c>
      <c r="E6" s="112">
        <f t="shared" si="0"/>
        <v>43.159912236965319</v>
      </c>
      <c r="F6" s="120">
        <f>D6*100/D10</f>
        <v>0.25199651956071883</v>
      </c>
      <c r="G6" s="148">
        <v>21361.5</v>
      </c>
      <c r="H6" s="112">
        <f t="shared" si="1"/>
        <v>73.316480584228643</v>
      </c>
      <c r="J6" s="33"/>
      <c r="K6" s="186"/>
      <c r="L6" s="33"/>
      <c r="M6" s="25"/>
    </row>
    <row r="7" spans="1:13" ht="33" customHeight="1" x14ac:dyDescent="0.35">
      <c r="A7" s="108" t="s">
        <v>122</v>
      </c>
      <c r="B7" s="115">
        <v>18341.330000000002</v>
      </c>
      <c r="C7" s="110">
        <f>B7*100/B10</f>
        <v>0.11781273327429662</v>
      </c>
      <c r="D7" s="111">
        <v>0</v>
      </c>
      <c r="E7" s="112">
        <f t="shared" si="0"/>
        <v>0</v>
      </c>
      <c r="F7" s="120">
        <f>D7*100/D10</f>
        <v>0</v>
      </c>
      <c r="G7" s="111"/>
      <c r="H7" s="112"/>
      <c r="J7" s="33"/>
      <c r="K7" s="186"/>
      <c r="L7" s="33"/>
      <c r="M7" s="25"/>
    </row>
    <row r="8" spans="1:13" ht="26.25" customHeight="1" x14ac:dyDescent="0.35">
      <c r="A8" s="108" t="s">
        <v>123</v>
      </c>
      <c r="B8" s="113">
        <v>3239.01</v>
      </c>
      <c r="C8" s="110">
        <f>B8*100/B10</f>
        <v>2.0805286268922672E-2</v>
      </c>
      <c r="D8" s="111">
        <v>3239.01</v>
      </c>
      <c r="E8" s="112">
        <f t="shared" ref="E8" si="2">D8*100/B8</f>
        <v>100</v>
      </c>
      <c r="F8" s="120">
        <f>D8*100/D10</f>
        <v>2.2046275202505575E-2</v>
      </c>
      <c r="G8" s="148">
        <v>5437.68</v>
      </c>
      <c r="H8" s="112">
        <f t="shared" si="1"/>
        <v>-40.433971840932159</v>
      </c>
      <c r="J8" s="32"/>
      <c r="K8" s="186"/>
      <c r="L8" s="34"/>
      <c r="M8" s="25"/>
    </row>
    <row r="9" spans="1:13" ht="24.5" x14ac:dyDescent="0.35">
      <c r="A9" s="108" t="s">
        <v>124</v>
      </c>
      <c r="B9" s="113">
        <v>426739.48</v>
      </c>
      <c r="C9" s="110">
        <f>B9*100/B10</f>
        <v>2.7410959038876697</v>
      </c>
      <c r="D9" s="111">
        <v>424164.48</v>
      </c>
      <c r="E9" s="112"/>
      <c r="F9" s="120">
        <f>D9*100/D10</f>
        <v>2.8870694617206096</v>
      </c>
      <c r="G9" s="116"/>
      <c r="H9" s="112"/>
      <c r="J9" s="47"/>
    </row>
    <row r="10" spans="1:13" ht="28.5" customHeight="1" x14ac:dyDescent="0.35">
      <c r="A10" s="117" t="s">
        <v>2</v>
      </c>
      <c r="B10" s="118">
        <f>SUM(B3:B9)</f>
        <v>15568206.84</v>
      </c>
      <c r="C10" s="119">
        <f>SUM(C3:C9)</f>
        <v>100</v>
      </c>
      <c r="D10" s="144">
        <f>SUM(D3:D9)</f>
        <v>14691869.58</v>
      </c>
      <c r="E10" s="147">
        <f>D10*100/B10</f>
        <v>94.370981391714352</v>
      </c>
      <c r="F10" s="146">
        <f>D10*100/D10</f>
        <v>100</v>
      </c>
      <c r="G10" s="144">
        <f>SUM(G3:G9)</f>
        <v>11547856.59</v>
      </c>
      <c r="H10" s="145">
        <f>(D10-G10)*100/G10</f>
        <v>27.225944187102172</v>
      </c>
      <c r="J10" s="5"/>
    </row>
    <row r="11" spans="1:13" x14ac:dyDescent="0.35">
      <c r="A11" s="182" t="s">
        <v>220</v>
      </c>
      <c r="B11" s="182"/>
      <c r="C11" s="182"/>
      <c r="D11" s="182"/>
      <c r="E11" s="182"/>
      <c r="F11" s="182"/>
      <c r="G11" s="182"/>
      <c r="H11" s="182"/>
    </row>
    <row r="12" spans="1:13" x14ac:dyDescent="0.35">
      <c r="J12" s="47"/>
    </row>
    <row r="13" spans="1:13" x14ac:dyDescent="0.35">
      <c r="J13" s="47"/>
    </row>
    <row r="16" spans="1:13" ht="26.5" x14ac:dyDescent="0.35">
      <c r="A16" s="4" t="s">
        <v>217</v>
      </c>
      <c r="B16" s="3">
        <f>D10</f>
        <v>14691869.58</v>
      </c>
    </row>
    <row r="17" spans="1:8" ht="26.5" x14ac:dyDescent="0.35">
      <c r="A17" s="4" t="s">
        <v>219</v>
      </c>
      <c r="B17" s="3">
        <f>G10</f>
        <v>11547856.59</v>
      </c>
    </row>
    <row r="21" spans="1:8" x14ac:dyDescent="0.35">
      <c r="A21" s="200" t="s">
        <v>221</v>
      </c>
      <c r="B21" s="200"/>
      <c r="C21" s="200"/>
      <c r="D21" s="200"/>
      <c r="E21" s="200"/>
      <c r="F21" s="39"/>
      <c r="G21" s="39"/>
      <c r="H21" s="39"/>
    </row>
  </sheetData>
  <mergeCells count="3">
    <mergeCell ref="A21:E21"/>
    <mergeCell ref="K4:K8"/>
    <mergeCell ref="A11:H11"/>
  </mergeCells>
  <pageMargins left="0.45" right="0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>
      <selection activeCell="A2" sqref="A2"/>
    </sheetView>
  </sheetViews>
  <sheetFormatPr defaultRowHeight="14.5" x14ac:dyDescent="0.35"/>
  <cols>
    <col min="1" max="1" width="19.54296875" customWidth="1"/>
    <col min="2" max="2" width="11.7265625" customWidth="1"/>
    <col min="3" max="3" width="11.54296875" customWidth="1"/>
    <col min="4" max="4" width="13.453125" customWidth="1"/>
    <col min="5" max="5" width="14.81640625" customWidth="1"/>
    <col min="6" max="6" width="11.54296875" customWidth="1"/>
    <col min="7" max="7" width="10.453125" customWidth="1"/>
    <col min="9" max="9" width="11.26953125" bestFit="1" customWidth="1"/>
  </cols>
  <sheetData>
    <row r="1" spans="1:9" x14ac:dyDescent="0.35">
      <c r="A1" s="201" t="s">
        <v>222</v>
      </c>
      <c r="B1" s="201"/>
      <c r="C1" s="201"/>
      <c r="D1" s="201"/>
      <c r="E1" s="201"/>
      <c r="F1" s="201"/>
      <c r="G1" s="201"/>
    </row>
    <row r="2" spans="1:9" ht="52.5" x14ac:dyDescent="0.35">
      <c r="A2" s="52" t="s">
        <v>8</v>
      </c>
      <c r="B2" s="49" t="s">
        <v>89</v>
      </c>
      <c r="C2" s="49" t="s">
        <v>223</v>
      </c>
      <c r="D2" s="49" t="s">
        <v>238</v>
      </c>
      <c r="E2" s="49" t="s">
        <v>239</v>
      </c>
      <c r="F2" s="49" t="s">
        <v>224</v>
      </c>
      <c r="G2" s="49" t="s">
        <v>134</v>
      </c>
    </row>
    <row r="3" spans="1:9" x14ac:dyDescent="0.35">
      <c r="A3" s="7"/>
      <c r="B3" s="122"/>
      <c r="C3" s="122"/>
      <c r="D3" s="123"/>
      <c r="E3" s="204">
        <f>C4*100/C13</f>
        <v>50.41930769712156</v>
      </c>
      <c r="F3" s="122"/>
      <c r="G3" s="124"/>
    </row>
    <row r="4" spans="1:9" x14ac:dyDescent="0.35">
      <c r="A4" s="7" t="s">
        <v>9</v>
      </c>
      <c r="B4" s="149">
        <v>7416450.4199999999</v>
      </c>
      <c r="C4" s="143">
        <v>7407538.9299999997</v>
      </c>
      <c r="D4" s="125">
        <f>C4*100/B4</f>
        <v>99.879841575210051</v>
      </c>
      <c r="E4" s="204"/>
      <c r="F4" s="143">
        <v>6441463.96</v>
      </c>
      <c r="G4" s="126">
        <f>(C4-F4)*100/F4</f>
        <v>14.997754796100725</v>
      </c>
      <c r="I4" s="1"/>
    </row>
    <row r="5" spans="1:9" x14ac:dyDescent="0.35">
      <c r="A5" s="7"/>
      <c r="B5" s="127"/>
      <c r="C5" s="127"/>
      <c r="D5" s="128"/>
      <c r="E5" s="204">
        <f>C6*100/C13</f>
        <v>11.686400295421082</v>
      </c>
      <c r="F5" s="129"/>
      <c r="G5" s="124"/>
    </row>
    <row r="6" spans="1:9" x14ac:dyDescent="0.35">
      <c r="A6" s="7" t="s">
        <v>10</v>
      </c>
      <c r="B6" s="149">
        <v>1782811.89</v>
      </c>
      <c r="C6" s="143">
        <v>1716950.69</v>
      </c>
      <c r="D6" s="125">
        <f t="shared" ref="D6:D12" si="0">C6*100/B6</f>
        <v>96.305768411719541</v>
      </c>
      <c r="E6" s="204"/>
      <c r="F6" s="143">
        <v>1340623.75</v>
      </c>
      <c r="G6" s="126">
        <f>(C6-F6)*100/F6</f>
        <v>28.071033352944845</v>
      </c>
    </row>
    <row r="7" spans="1:9" x14ac:dyDescent="0.35">
      <c r="A7" s="7"/>
      <c r="B7" s="127"/>
      <c r="C7" s="127"/>
      <c r="D7" s="125"/>
      <c r="E7" s="204">
        <f>C8*100/C13</f>
        <v>1.6007205803143267</v>
      </c>
      <c r="F7" s="129"/>
      <c r="G7" s="124"/>
    </row>
    <row r="8" spans="1:9" x14ac:dyDescent="0.35">
      <c r="A8" s="7" t="s">
        <v>11</v>
      </c>
      <c r="B8" s="149">
        <v>235183.5</v>
      </c>
      <c r="C8" s="143">
        <v>235175.78</v>
      </c>
      <c r="D8" s="125">
        <f t="shared" si="0"/>
        <v>99.996717456794372</v>
      </c>
      <c r="E8" s="204"/>
      <c r="F8" s="143">
        <v>166971.64000000001</v>
      </c>
      <c r="G8" s="126">
        <f>(C8-F8)*100/F8</f>
        <v>40.847739172951748</v>
      </c>
    </row>
    <row r="9" spans="1:9" x14ac:dyDescent="0.35">
      <c r="A9" s="8"/>
      <c r="B9" s="127"/>
      <c r="C9" s="127"/>
      <c r="D9" s="125"/>
      <c r="E9" s="204">
        <f>C10*100/C13</f>
        <v>2.8652776129530553</v>
      </c>
      <c r="F9" s="129"/>
      <c r="G9" s="124"/>
    </row>
    <row r="10" spans="1:9" ht="15.75" customHeight="1" x14ac:dyDescent="0.35">
      <c r="A10" s="9" t="s">
        <v>12</v>
      </c>
      <c r="B10" s="149">
        <v>480802.68</v>
      </c>
      <c r="C10" s="150">
        <v>420962.85</v>
      </c>
      <c r="D10" s="125">
        <f t="shared" si="0"/>
        <v>87.55418127037062</v>
      </c>
      <c r="E10" s="204"/>
      <c r="F10" s="143">
        <v>401428.9</v>
      </c>
      <c r="G10" s="126">
        <f>(C10-F10)*100/F10</f>
        <v>4.8661045579926983</v>
      </c>
    </row>
    <row r="11" spans="1:9" x14ac:dyDescent="0.35">
      <c r="A11" s="7"/>
      <c r="B11" s="127"/>
      <c r="C11" s="127"/>
      <c r="D11" s="125"/>
      <c r="E11" s="204">
        <f>C12*100/C13</f>
        <v>33.428293814189985</v>
      </c>
      <c r="F11" s="129"/>
      <c r="G11" s="124"/>
    </row>
    <row r="12" spans="1:9" x14ac:dyDescent="0.35">
      <c r="A12" s="7" t="s">
        <v>13</v>
      </c>
      <c r="B12" s="149">
        <v>5652958.3499999996</v>
      </c>
      <c r="C12" s="143">
        <v>4911241.33</v>
      </c>
      <c r="D12" s="125">
        <f t="shared" si="0"/>
        <v>86.879135240754081</v>
      </c>
      <c r="E12" s="204"/>
      <c r="F12" s="143">
        <v>3197368.34</v>
      </c>
      <c r="G12" s="126">
        <f>(C12-F12)*100/F12</f>
        <v>53.602613391737044</v>
      </c>
    </row>
    <row r="13" spans="1:9" ht="24.75" customHeight="1" x14ac:dyDescent="0.35">
      <c r="A13" s="6" t="s">
        <v>2</v>
      </c>
      <c r="B13" s="130">
        <f>SUM(B4:B12)</f>
        <v>15568206.84</v>
      </c>
      <c r="C13" s="131">
        <f>SUM(C4:C12)</f>
        <v>14691869.579999998</v>
      </c>
      <c r="D13" s="132">
        <f>C13*100/B13</f>
        <v>94.370981391714338</v>
      </c>
      <c r="E13" s="133">
        <v>100</v>
      </c>
      <c r="F13" s="134">
        <f>SUM(F3:F12)</f>
        <v>11547856.59</v>
      </c>
      <c r="G13" s="132">
        <f>(C13-F13)*100/F13</f>
        <v>27.225944187102154</v>
      </c>
    </row>
    <row r="14" spans="1:9" x14ac:dyDescent="0.35">
      <c r="A14" s="192" t="s">
        <v>225</v>
      </c>
      <c r="B14" s="192"/>
      <c r="C14" s="192"/>
      <c r="D14" s="192"/>
      <c r="E14" s="192"/>
      <c r="F14" s="192"/>
      <c r="G14" s="192"/>
    </row>
    <row r="17" spans="1:7" ht="45" customHeight="1" x14ac:dyDescent="0.35">
      <c r="A17" s="203" t="s">
        <v>226</v>
      </c>
      <c r="B17" s="203"/>
    </row>
    <row r="18" spans="1:7" x14ac:dyDescent="0.35">
      <c r="A18" s="6" t="s">
        <v>9</v>
      </c>
      <c r="B18" s="5">
        <f>C4</f>
        <v>7407538.9299999997</v>
      </c>
    </row>
    <row r="19" spans="1:7" x14ac:dyDescent="0.35">
      <c r="A19" s="6" t="s">
        <v>10</v>
      </c>
      <c r="B19" s="10">
        <f>C6</f>
        <v>1716950.69</v>
      </c>
    </row>
    <row r="20" spans="1:7" x14ac:dyDescent="0.35">
      <c r="A20" s="6" t="s">
        <v>11</v>
      </c>
      <c r="B20" s="5">
        <f>C8</f>
        <v>235175.78</v>
      </c>
    </row>
    <row r="21" spans="1:7" x14ac:dyDescent="0.35">
      <c r="A21" s="11" t="s">
        <v>12</v>
      </c>
      <c r="B21" s="10">
        <f>C10</f>
        <v>420962.85</v>
      </c>
    </row>
    <row r="22" spans="1:7" x14ac:dyDescent="0.35">
      <c r="A22" s="6" t="s">
        <v>13</v>
      </c>
      <c r="B22" s="10">
        <f>C12</f>
        <v>4911241.33</v>
      </c>
    </row>
    <row r="23" spans="1:7" x14ac:dyDescent="0.35">
      <c r="A23" s="12"/>
      <c r="B23" s="12"/>
    </row>
    <row r="24" spans="1:7" x14ac:dyDescent="0.35">
      <c r="A24" s="12"/>
      <c r="B24" s="13"/>
    </row>
    <row r="28" spans="1:7" ht="34.5" customHeight="1" x14ac:dyDescent="0.35">
      <c r="A28" s="202"/>
      <c r="B28" s="202"/>
      <c r="C28" s="202"/>
      <c r="D28" s="202"/>
      <c r="E28" s="45"/>
      <c r="F28" s="45"/>
      <c r="G28" s="45"/>
    </row>
    <row r="29" spans="1:7" x14ac:dyDescent="0.35">
      <c r="A29" t="s">
        <v>227</v>
      </c>
    </row>
    <row r="31" spans="1:7" x14ac:dyDescent="0.35">
      <c r="A31" s="202"/>
      <c r="B31" s="202"/>
      <c r="C31" s="202"/>
      <c r="D31" s="202"/>
    </row>
  </sheetData>
  <mergeCells count="10">
    <mergeCell ref="A1:G1"/>
    <mergeCell ref="A31:D31"/>
    <mergeCell ref="A28:D28"/>
    <mergeCell ref="A14:G14"/>
    <mergeCell ref="A17:B17"/>
    <mergeCell ref="E3:E4"/>
    <mergeCell ref="E5:E6"/>
    <mergeCell ref="E7:E8"/>
    <mergeCell ref="E9:E10"/>
    <mergeCell ref="E11:E12"/>
  </mergeCells>
  <pageMargins left="0.45" right="0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zoomScaleNormal="100" workbookViewId="0">
      <selection sqref="A1:F1"/>
    </sheetView>
  </sheetViews>
  <sheetFormatPr defaultRowHeight="14.5" x14ac:dyDescent="0.35"/>
  <cols>
    <col min="1" max="1" width="2.453125" customWidth="1"/>
    <col min="2" max="2" width="5.453125" customWidth="1"/>
    <col min="3" max="3" width="27.453125" customWidth="1"/>
    <col min="4" max="4" width="13.26953125" customWidth="1"/>
    <col min="5" max="5" width="12" customWidth="1"/>
    <col min="6" max="6" width="12.7265625" customWidth="1"/>
    <col min="7" max="7" width="15.81640625" customWidth="1"/>
    <col min="8" max="8" width="15" customWidth="1"/>
    <col min="9" max="9" width="20.453125" customWidth="1"/>
    <col min="10" max="10" width="9.54296875" bestFit="1" customWidth="1"/>
    <col min="11" max="11" width="10" customWidth="1"/>
    <col min="12" max="12" width="14.81640625" customWidth="1"/>
    <col min="13" max="14" width="10.54296875" bestFit="1" customWidth="1"/>
  </cols>
  <sheetData>
    <row r="1" spans="1:9" ht="29.25" customHeight="1" x14ac:dyDescent="0.35">
      <c r="A1" s="205" t="s">
        <v>241</v>
      </c>
      <c r="B1" s="206"/>
      <c r="C1" s="206"/>
      <c r="D1" s="206"/>
      <c r="E1" s="206"/>
      <c r="F1" s="207"/>
      <c r="G1" s="35"/>
    </row>
    <row r="2" spans="1:9" ht="39" customHeight="1" x14ac:dyDescent="0.35">
      <c r="A2" s="53" t="s">
        <v>15</v>
      </c>
      <c r="B2" s="165" t="s">
        <v>35</v>
      </c>
      <c r="C2" s="165" t="s">
        <v>8</v>
      </c>
      <c r="D2" s="166" t="s">
        <v>232</v>
      </c>
      <c r="E2" s="166" t="s">
        <v>231</v>
      </c>
      <c r="F2" s="165" t="s">
        <v>36</v>
      </c>
      <c r="G2" s="2"/>
    </row>
    <row r="3" spans="1:9" x14ac:dyDescent="0.35">
      <c r="A3" s="156">
        <v>1</v>
      </c>
      <c r="B3" s="157">
        <v>11110</v>
      </c>
      <c r="C3" s="158" t="s">
        <v>37</v>
      </c>
      <c r="D3" s="59">
        <f>6308952.38-41999.99</f>
        <v>6266952.3899999997</v>
      </c>
      <c r="E3" s="210">
        <v>5455152.3700000001</v>
      </c>
      <c r="F3" s="60">
        <f>D3-E3</f>
        <v>811800.01999999955</v>
      </c>
      <c r="G3" s="36"/>
      <c r="H3" s="47"/>
    </row>
    <row r="4" spans="1:9" x14ac:dyDescent="0.35">
      <c r="A4" s="156">
        <v>2</v>
      </c>
      <c r="B4" s="157">
        <v>11115</v>
      </c>
      <c r="C4" s="158" t="s">
        <v>38</v>
      </c>
      <c r="D4" s="59">
        <v>13082.75</v>
      </c>
      <c r="E4" s="164">
        <v>20289.099999999999</v>
      </c>
      <c r="F4" s="60">
        <f t="shared" ref="F4:F67" si="0">D4-E4</f>
        <v>-7206.3499999999985</v>
      </c>
      <c r="G4" s="36"/>
    </row>
    <row r="5" spans="1:9" x14ac:dyDescent="0.35">
      <c r="A5" s="156">
        <v>3</v>
      </c>
      <c r="B5" s="157">
        <v>11125</v>
      </c>
      <c r="C5" s="158" t="s">
        <v>162</v>
      </c>
      <c r="D5" s="59">
        <v>2376.2399999999998</v>
      </c>
      <c r="E5" s="164">
        <v>2349.84</v>
      </c>
      <c r="F5" s="60">
        <f t="shared" si="0"/>
        <v>26.399999999999636</v>
      </c>
      <c r="G5" s="36"/>
    </row>
    <row r="6" spans="1:9" x14ac:dyDescent="0.35">
      <c r="A6" s="156">
        <v>4</v>
      </c>
      <c r="B6" s="157">
        <v>11126</v>
      </c>
      <c r="C6" s="158" t="s">
        <v>39</v>
      </c>
      <c r="D6" s="59">
        <v>2240</v>
      </c>
      <c r="E6" s="164">
        <v>1920</v>
      </c>
      <c r="F6" s="60">
        <f t="shared" si="0"/>
        <v>320</v>
      </c>
      <c r="G6" s="36"/>
    </row>
    <row r="7" spans="1:9" x14ac:dyDescent="0.35">
      <c r="A7" s="156">
        <v>5</v>
      </c>
      <c r="B7" s="157">
        <v>11400</v>
      </c>
      <c r="C7" s="158" t="s">
        <v>163</v>
      </c>
      <c r="D7" s="181">
        <v>2770.65</v>
      </c>
      <c r="E7" s="164">
        <v>4684.5600000000004</v>
      </c>
      <c r="F7" s="60">
        <f t="shared" si="0"/>
        <v>-1913.9100000000003</v>
      </c>
      <c r="G7" s="36"/>
    </row>
    <row r="8" spans="1:9" x14ac:dyDescent="0.35">
      <c r="A8" s="156">
        <v>6</v>
      </c>
      <c r="B8" s="157">
        <v>11500</v>
      </c>
      <c r="C8" s="158" t="s">
        <v>40</v>
      </c>
      <c r="D8" s="59">
        <v>414370.71</v>
      </c>
      <c r="E8" s="164">
        <v>331661.31</v>
      </c>
      <c r="F8" s="60">
        <f t="shared" si="0"/>
        <v>82709.400000000023</v>
      </c>
      <c r="G8" s="36"/>
    </row>
    <row r="9" spans="1:9" x14ac:dyDescent="0.35">
      <c r="A9" s="156">
        <v>7</v>
      </c>
      <c r="B9" s="157">
        <v>11600</v>
      </c>
      <c r="C9" s="158" t="s">
        <v>41</v>
      </c>
      <c r="D9" s="59">
        <v>351382.94</v>
      </c>
      <c r="E9" s="164">
        <v>300666.57999999996</v>
      </c>
      <c r="F9" s="60">
        <f t="shared" si="0"/>
        <v>50716.360000000044</v>
      </c>
      <c r="G9" s="36"/>
    </row>
    <row r="10" spans="1:9" x14ac:dyDescent="0.35">
      <c r="A10" s="156">
        <v>8</v>
      </c>
      <c r="B10" s="157">
        <v>11700</v>
      </c>
      <c r="C10" s="158" t="s">
        <v>42</v>
      </c>
      <c r="D10" s="59">
        <v>351382.94</v>
      </c>
      <c r="E10" s="164">
        <v>300666.57999999996</v>
      </c>
      <c r="F10" s="60">
        <f t="shared" si="0"/>
        <v>50716.360000000044</v>
      </c>
      <c r="G10" s="36"/>
    </row>
    <row r="11" spans="1:9" x14ac:dyDescent="0.35">
      <c r="A11" s="156">
        <v>9</v>
      </c>
      <c r="B11" s="157">
        <v>11900</v>
      </c>
      <c r="C11" s="159" t="s">
        <v>164</v>
      </c>
      <c r="D11" s="61">
        <v>2980.31</v>
      </c>
      <c r="E11" s="164">
        <v>24073.62</v>
      </c>
      <c r="F11" s="60">
        <f t="shared" si="0"/>
        <v>-21093.309999999998</v>
      </c>
      <c r="G11" s="36"/>
    </row>
    <row r="12" spans="1:9" x14ac:dyDescent="0.35">
      <c r="A12" s="54"/>
      <c r="B12" s="62" t="s">
        <v>43</v>
      </c>
      <c r="C12" s="62" t="s">
        <v>44</v>
      </c>
      <c r="D12" s="63">
        <f>SUM(D3:D11)</f>
        <v>7407538.9300000006</v>
      </c>
      <c r="E12" s="63">
        <f>SUM(E3:E11)</f>
        <v>6441463.959999999</v>
      </c>
      <c r="F12" s="180">
        <f t="shared" si="0"/>
        <v>966074.9700000016</v>
      </c>
      <c r="G12" s="209"/>
      <c r="H12" s="47"/>
      <c r="I12" s="47"/>
    </row>
    <row r="13" spans="1:9" x14ac:dyDescent="0.35">
      <c r="A13" s="156">
        <v>10</v>
      </c>
      <c r="B13" s="157">
        <v>13130</v>
      </c>
      <c r="C13" s="158" t="s">
        <v>45</v>
      </c>
      <c r="D13" s="59">
        <v>53603.41</v>
      </c>
      <c r="E13" s="160">
        <v>33134.61</v>
      </c>
      <c r="F13" s="60">
        <f t="shared" si="0"/>
        <v>20468.800000000003</v>
      </c>
      <c r="G13" s="36"/>
    </row>
    <row r="14" spans="1:9" x14ac:dyDescent="0.35">
      <c r="A14" s="156">
        <v>11</v>
      </c>
      <c r="B14" s="157">
        <v>13140</v>
      </c>
      <c r="C14" s="158" t="s">
        <v>228</v>
      </c>
      <c r="D14" s="59">
        <v>9147.36</v>
      </c>
      <c r="E14" s="160">
        <v>150</v>
      </c>
      <c r="F14" s="60">
        <f t="shared" si="0"/>
        <v>8997.36</v>
      </c>
      <c r="G14" s="151"/>
    </row>
    <row r="15" spans="1:9" x14ac:dyDescent="0.35">
      <c r="A15" s="156">
        <v>12</v>
      </c>
      <c r="B15" s="157">
        <v>13141</v>
      </c>
      <c r="C15" s="158" t="s">
        <v>148</v>
      </c>
      <c r="D15" s="59">
        <v>1966</v>
      </c>
      <c r="E15" s="161">
        <v>1336.4</v>
      </c>
      <c r="F15" s="60">
        <f t="shared" si="0"/>
        <v>629.59999999999991</v>
      </c>
      <c r="G15" s="36"/>
    </row>
    <row r="16" spans="1:9" x14ac:dyDescent="0.35">
      <c r="A16" s="156">
        <v>13</v>
      </c>
      <c r="B16" s="157">
        <v>13142</v>
      </c>
      <c r="C16" s="158" t="s">
        <v>198</v>
      </c>
      <c r="D16" s="59">
        <v>818.94</v>
      </c>
      <c r="E16" s="161"/>
      <c r="F16" s="60">
        <f t="shared" si="0"/>
        <v>818.94</v>
      </c>
      <c r="G16" s="121"/>
    </row>
    <row r="17" spans="1:7" x14ac:dyDescent="0.35">
      <c r="A17" s="156">
        <v>14</v>
      </c>
      <c r="B17" s="157">
        <v>13143</v>
      </c>
      <c r="C17" s="158" t="s">
        <v>197</v>
      </c>
      <c r="D17" s="59">
        <v>875.75</v>
      </c>
      <c r="E17" s="161"/>
      <c r="F17" s="60">
        <f t="shared" si="0"/>
        <v>875.75</v>
      </c>
      <c r="G17" s="121"/>
    </row>
    <row r="18" spans="1:7" x14ac:dyDescent="0.35">
      <c r="A18" s="156">
        <v>15</v>
      </c>
      <c r="B18" s="157">
        <v>13310</v>
      </c>
      <c r="C18" s="158" t="s">
        <v>46</v>
      </c>
      <c r="D18" s="59">
        <v>2002.91</v>
      </c>
      <c r="E18" s="160">
        <v>2781.75</v>
      </c>
      <c r="F18" s="60">
        <f t="shared" si="0"/>
        <v>-778.83999999999992</v>
      </c>
      <c r="G18" s="36"/>
    </row>
    <row r="19" spans="1:7" x14ac:dyDescent="0.35">
      <c r="A19" s="156">
        <v>16</v>
      </c>
      <c r="B19" s="157">
        <v>13320</v>
      </c>
      <c r="C19" s="158" t="s">
        <v>47</v>
      </c>
      <c r="D19" s="59">
        <v>12961.72</v>
      </c>
      <c r="E19" s="160">
        <v>11565.71</v>
      </c>
      <c r="F19" s="60">
        <f t="shared" si="0"/>
        <v>1396.0100000000002</v>
      </c>
      <c r="G19" s="36"/>
    </row>
    <row r="20" spans="1:7" x14ac:dyDescent="0.35">
      <c r="A20" s="156">
        <v>17</v>
      </c>
      <c r="B20" s="157">
        <v>13330</v>
      </c>
      <c r="C20" s="158" t="s">
        <v>48</v>
      </c>
      <c r="D20" s="167">
        <v>8137.25</v>
      </c>
      <c r="E20" s="160">
        <v>7322.42</v>
      </c>
      <c r="F20" s="60">
        <f t="shared" si="0"/>
        <v>814.82999999999993</v>
      </c>
      <c r="G20" s="23"/>
    </row>
    <row r="21" spans="1:7" x14ac:dyDescent="0.35">
      <c r="A21" s="156">
        <v>18</v>
      </c>
      <c r="B21" s="157">
        <v>13430</v>
      </c>
      <c r="C21" s="158" t="s">
        <v>149</v>
      </c>
      <c r="D21" s="59">
        <v>205289.2</v>
      </c>
      <c r="E21" s="161">
        <v>46710.75</v>
      </c>
      <c r="F21" s="60">
        <f t="shared" si="0"/>
        <v>158578.45000000001</v>
      </c>
      <c r="G21" s="36"/>
    </row>
    <row r="22" spans="1:7" x14ac:dyDescent="0.35">
      <c r="A22" s="156">
        <v>19</v>
      </c>
      <c r="B22" s="157">
        <v>13440</v>
      </c>
      <c r="C22" s="158" t="s">
        <v>150</v>
      </c>
      <c r="D22" s="59">
        <v>0</v>
      </c>
      <c r="E22" s="160">
        <v>5442</v>
      </c>
      <c r="F22" s="60">
        <f t="shared" si="0"/>
        <v>-5442</v>
      </c>
      <c r="G22" s="36"/>
    </row>
    <row r="23" spans="1:7" x14ac:dyDescent="0.35">
      <c r="A23" s="156">
        <v>20</v>
      </c>
      <c r="B23" s="162">
        <v>13450</v>
      </c>
      <c r="C23" s="158" t="s">
        <v>49</v>
      </c>
      <c r="D23" s="59">
        <v>13828.88</v>
      </c>
      <c r="E23" s="160">
        <v>16503.57</v>
      </c>
      <c r="F23" s="60">
        <f t="shared" si="0"/>
        <v>-2674.6900000000005</v>
      </c>
      <c r="G23" s="36"/>
    </row>
    <row r="24" spans="1:7" x14ac:dyDescent="0.35">
      <c r="A24" s="156">
        <v>21</v>
      </c>
      <c r="B24" s="157">
        <v>13460</v>
      </c>
      <c r="C24" s="158" t="s">
        <v>50</v>
      </c>
      <c r="D24" s="59">
        <v>328116.40999999997</v>
      </c>
      <c r="E24" s="160">
        <v>357746.32</v>
      </c>
      <c r="F24" s="60">
        <f t="shared" si="0"/>
        <v>-29629.910000000033</v>
      </c>
      <c r="G24" s="36"/>
    </row>
    <row r="25" spans="1:7" x14ac:dyDescent="0.35">
      <c r="A25" s="156">
        <v>22</v>
      </c>
      <c r="B25" s="157">
        <v>13470</v>
      </c>
      <c r="C25" s="158" t="s">
        <v>151</v>
      </c>
      <c r="D25" s="59">
        <v>1165.8</v>
      </c>
      <c r="E25" s="160">
        <v>845</v>
      </c>
      <c r="F25" s="60">
        <f t="shared" si="0"/>
        <v>320.79999999999995</v>
      </c>
      <c r="G25" s="36"/>
    </row>
    <row r="26" spans="1:7" x14ac:dyDescent="0.35">
      <c r="A26" s="156">
        <v>23</v>
      </c>
      <c r="B26" s="157">
        <v>13480</v>
      </c>
      <c r="C26" s="158" t="s">
        <v>152</v>
      </c>
      <c r="D26" s="59">
        <v>16391.400000000001</v>
      </c>
      <c r="E26" s="160">
        <v>8836.7999999999993</v>
      </c>
      <c r="F26" s="60">
        <f t="shared" si="0"/>
        <v>7554.6000000000022</v>
      </c>
      <c r="G26" s="36"/>
    </row>
    <row r="27" spans="1:7" x14ac:dyDescent="0.35">
      <c r="A27" s="156">
        <v>24</v>
      </c>
      <c r="B27" s="157">
        <v>13490</v>
      </c>
      <c r="C27" s="158" t="s">
        <v>51</v>
      </c>
      <c r="D27" s="59">
        <v>1590</v>
      </c>
      <c r="E27" s="160">
        <v>1590</v>
      </c>
      <c r="F27" s="60">
        <f t="shared" si="0"/>
        <v>0</v>
      </c>
      <c r="G27" s="36"/>
    </row>
    <row r="28" spans="1:7" x14ac:dyDescent="0.35">
      <c r="A28" s="156">
        <v>25</v>
      </c>
      <c r="B28" s="157">
        <v>13501</v>
      </c>
      <c r="C28" s="158" t="s">
        <v>52</v>
      </c>
      <c r="D28" s="59">
        <v>63485.07</v>
      </c>
      <c r="E28" s="160">
        <v>18161.62</v>
      </c>
      <c r="F28" s="60">
        <f t="shared" si="0"/>
        <v>45323.45</v>
      </c>
      <c r="G28" s="36"/>
    </row>
    <row r="29" spans="1:7" x14ac:dyDescent="0.35">
      <c r="A29" s="156">
        <v>26</v>
      </c>
      <c r="B29" s="157">
        <v>13503</v>
      </c>
      <c r="C29" s="158" t="s">
        <v>153</v>
      </c>
      <c r="D29" s="59">
        <v>23762.79</v>
      </c>
      <c r="E29" s="160">
        <v>14659.5</v>
      </c>
      <c r="F29" s="60">
        <f t="shared" si="0"/>
        <v>9103.2900000000009</v>
      </c>
      <c r="G29" s="36"/>
    </row>
    <row r="30" spans="1:7" x14ac:dyDescent="0.35">
      <c r="A30" s="156">
        <v>27</v>
      </c>
      <c r="B30" s="162">
        <v>13507</v>
      </c>
      <c r="C30" s="159" t="s">
        <v>199</v>
      </c>
      <c r="D30" s="59">
        <v>23440</v>
      </c>
      <c r="E30" s="163"/>
      <c r="F30" s="60">
        <f t="shared" si="0"/>
        <v>23440</v>
      </c>
      <c r="G30" s="121"/>
    </row>
    <row r="31" spans="1:7" x14ac:dyDescent="0.35">
      <c r="A31" s="156">
        <v>28</v>
      </c>
      <c r="B31" s="157">
        <v>13509</v>
      </c>
      <c r="C31" s="158" t="s">
        <v>53</v>
      </c>
      <c r="D31" s="59">
        <v>24174.04</v>
      </c>
      <c r="E31" s="160">
        <v>55183.27</v>
      </c>
      <c r="F31" s="60">
        <f t="shared" si="0"/>
        <v>-31009.229999999996</v>
      </c>
      <c r="G31" s="36"/>
    </row>
    <row r="32" spans="1:7" x14ac:dyDescent="0.35">
      <c r="A32" s="156">
        <v>29</v>
      </c>
      <c r="B32" s="157">
        <v>13510</v>
      </c>
      <c r="C32" s="158" t="s">
        <v>174</v>
      </c>
      <c r="D32" s="59">
        <v>0</v>
      </c>
      <c r="E32" s="160">
        <v>2999</v>
      </c>
      <c r="F32" s="60">
        <f t="shared" si="0"/>
        <v>-2999</v>
      </c>
      <c r="G32" s="76"/>
    </row>
    <row r="33" spans="1:7" x14ac:dyDescent="0.35">
      <c r="A33" s="156">
        <v>30</v>
      </c>
      <c r="B33" s="157">
        <v>13610</v>
      </c>
      <c r="C33" s="158" t="s">
        <v>154</v>
      </c>
      <c r="D33" s="59">
        <v>46230.07</v>
      </c>
      <c r="E33" s="160">
        <v>36395.97</v>
      </c>
      <c r="F33" s="60">
        <f t="shared" si="0"/>
        <v>9834.0999999999985</v>
      </c>
      <c r="G33" s="36"/>
    </row>
    <row r="34" spans="1:7" x14ac:dyDescent="0.35">
      <c r="A34" s="156">
        <v>31</v>
      </c>
      <c r="B34" s="157">
        <v>13616</v>
      </c>
      <c r="C34" s="158" t="s">
        <v>175</v>
      </c>
      <c r="D34" s="59">
        <v>84.37</v>
      </c>
      <c r="E34" s="160">
        <v>278.5</v>
      </c>
      <c r="F34" s="60">
        <f t="shared" si="0"/>
        <v>-194.13</v>
      </c>
      <c r="G34" s="76"/>
    </row>
    <row r="35" spans="1:7" x14ac:dyDescent="0.35">
      <c r="A35" s="156">
        <v>32</v>
      </c>
      <c r="B35" s="157">
        <v>13620</v>
      </c>
      <c r="C35" s="158" t="s">
        <v>54</v>
      </c>
      <c r="D35" s="59">
        <v>126159.43</v>
      </c>
      <c r="E35" s="160">
        <v>61901.93</v>
      </c>
      <c r="F35" s="60">
        <f t="shared" si="0"/>
        <v>64257.499999999993</v>
      </c>
      <c r="G35" s="36"/>
    </row>
    <row r="36" spans="1:7" x14ac:dyDescent="0.35">
      <c r="A36" s="156">
        <v>33</v>
      </c>
      <c r="B36" s="157">
        <v>13630</v>
      </c>
      <c r="C36" s="158" t="s">
        <v>55</v>
      </c>
      <c r="D36" s="59">
        <v>71995.710000000006</v>
      </c>
      <c r="E36" s="160">
        <v>65817.97</v>
      </c>
      <c r="F36" s="60">
        <f t="shared" si="0"/>
        <v>6177.7400000000052</v>
      </c>
      <c r="G36" s="36"/>
    </row>
    <row r="37" spans="1:7" x14ac:dyDescent="0.35">
      <c r="A37" s="156">
        <v>34</v>
      </c>
      <c r="B37" s="157">
        <v>13640</v>
      </c>
      <c r="C37" s="158" t="s">
        <v>56</v>
      </c>
      <c r="D37" s="59">
        <v>11794.64</v>
      </c>
      <c r="E37" s="160">
        <v>12053.03</v>
      </c>
      <c r="F37" s="60">
        <f t="shared" si="0"/>
        <v>-258.39000000000124</v>
      </c>
      <c r="G37" s="36"/>
    </row>
    <row r="38" spans="1:7" x14ac:dyDescent="0.35">
      <c r="A38" s="156">
        <v>35</v>
      </c>
      <c r="B38" s="157">
        <v>13650</v>
      </c>
      <c r="C38" s="158" t="s">
        <v>155</v>
      </c>
      <c r="D38" s="59">
        <v>12735.4</v>
      </c>
      <c r="E38" s="161">
        <v>14296.85</v>
      </c>
      <c r="F38" s="60">
        <f t="shared" si="0"/>
        <v>-1561.4500000000007</v>
      </c>
      <c r="G38" s="36"/>
    </row>
    <row r="39" spans="1:7" x14ac:dyDescent="0.35">
      <c r="A39" s="156">
        <v>36</v>
      </c>
      <c r="B39" s="157">
        <v>13720</v>
      </c>
      <c r="C39" s="158" t="s">
        <v>57</v>
      </c>
      <c r="D39" s="59">
        <v>12365.1</v>
      </c>
      <c r="E39" s="160">
        <v>66208.17</v>
      </c>
      <c r="F39" s="60">
        <f t="shared" si="0"/>
        <v>-53843.07</v>
      </c>
      <c r="G39" s="36"/>
    </row>
    <row r="40" spans="1:7" x14ac:dyDescent="0.35">
      <c r="A40" s="156">
        <v>37</v>
      </c>
      <c r="B40" s="157">
        <v>13750</v>
      </c>
      <c r="C40" s="158" t="s">
        <v>165</v>
      </c>
      <c r="D40" s="59">
        <v>4638.66</v>
      </c>
      <c r="E40" s="160">
        <v>0</v>
      </c>
      <c r="F40" s="60">
        <f t="shared" si="0"/>
        <v>4638.66</v>
      </c>
      <c r="G40" s="46"/>
    </row>
    <row r="41" spans="1:7" x14ac:dyDescent="0.35">
      <c r="A41" s="156">
        <v>38</v>
      </c>
      <c r="B41" s="157">
        <v>13760</v>
      </c>
      <c r="C41" s="158" t="s">
        <v>58</v>
      </c>
      <c r="D41" s="59">
        <v>159572.84</v>
      </c>
      <c r="E41" s="160">
        <v>186308.48000000001</v>
      </c>
      <c r="F41" s="60">
        <f t="shared" si="0"/>
        <v>-26735.640000000014</v>
      </c>
      <c r="G41" s="36"/>
    </row>
    <row r="42" spans="1:7" x14ac:dyDescent="0.35">
      <c r="A42" s="156">
        <v>39</v>
      </c>
      <c r="B42" s="157">
        <v>13770</v>
      </c>
      <c r="C42" s="158" t="s">
        <v>59</v>
      </c>
      <c r="D42" s="59">
        <v>1916.25</v>
      </c>
      <c r="E42" s="160">
        <v>4432.13</v>
      </c>
      <c r="F42" s="60">
        <f t="shared" si="0"/>
        <v>-2515.88</v>
      </c>
      <c r="G42" s="36"/>
    </row>
    <row r="43" spans="1:7" x14ac:dyDescent="0.35">
      <c r="A43" s="156">
        <v>40</v>
      </c>
      <c r="B43" s="157">
        <v>13780</v>
      </c>
      <c r="C43" s="158" t="s">
        <v>60</v>
      </c>
      <c r="D43" s="59">
        <v>49604.97</v>
      </c>
      <c r="E43" s="160">
        <v>65335.05</v>
      </c>
      <c r="F43" s="60">
        <f t="shared" si="0"/>
        <v>-15730.080000000002</v>
      </c>
      <c r="G43" s="36"/>
    </row>
    <row r="44" spans="1:7" x14ac:dyDescent="0.35">
      <c r="A44" s="156">
        <v>41</v>
      </c>
      <c r="B44" s="162">
        <v>13810</v>
      </c>
      <c r="C44" s="158" t="s">
        <v>156</v>
      </c>
      <c r="D44" s="59">
        <v>-311</v>
      </c>
      <c r="E44" s="161">
        <v>0</v>
      </c>
      <c r="F44" s="60">
        <f t="shared" si="0"/>
        <v>-311</v>
      </c>
      <c r="G44" s="36"/>
    </row>
    <row r="45" spans="1:7" x14ac:dyDescent="0.35">
      <c r="A45" s="156">
        <v>42</v>
      </c>
      <c r="B45" s="162">
        <v>13820</v>
      </c>
      <c r="C45" s="158" t="s">
        <v>166</v>
      </c>
      <c r="D45" s="59">
        <v>633.33000000000004</v>
      </c>
      <c r="E45" s="161">
        <v>0</v>
      </c>
      <c r="F45" s="60">
        <f t="shared" si="0"/>
        <v>633.33000000000004</v>
      </c>
      <c r="G45" s="46"/>
    </row>
    <row r="46" spans="1:7" x14ac:dyDescent="0.35">
      <c r="A46" s="156">
        <v>43</v>
      </c>
      <c r="B46" s="162">
        <v>13920</v>
      </c>
      <c r="C46" s="158" t="s">
        <v>157</v>
      </c>
      <c r="D46" s="59"/>
      <c r="E46" s="160">
        <v>30</v>
      </c>
      <c r="F46" s="60">
        <f t="shared" si="0"/>
        <v>-30</v>
      </c>
      <c r="G46" s="36"/>
    </row>
    <row r="47" spans="1:7" x14ac:dyDescent="0.35">
      <c r="A47" s="156">
        <v>44</v>
      </c>
      <c r="B47" s="157">
        <v>13950</v>
      </c>
      <c r="C47" s="158" t="s">
        <v>61</v>
      </c>
      <c r="D47" s="59">
        <v>2765</v>
      </c>
      <c r="E47" s="160">
        <v>2690</v>
      </c>
      <c r="F47" s="60">
        <f t="shared" si="0"/>
        <v>75</v>
      </c>
      <c r="G47" s="36"/>
    </row>
    <row r="48" spans="1:7" x14ac:dyDescent="0.35">
      <c r="A48" s="156">
        <v>45</v>
      </c>
      <c r="B48" s="157">
        <v>13951</v>
      </c>
      <c r="C48" s="158" t="s">
        <v>61</v>
      </c>
      <c r="D48" s="59">
        <v>5293.7</v>
      </c>
      <c r="E48" s="160">
        <v>5626.33</v>
      </c>
      <c r="F48" s="60">
        <f t="shared" si="0"/>
        <v>-332.63000000000011</v>
      </c>
      <c r="G48" s="36"/>
    </row>
    <row r="49" spans="1:7" x14ac:dyDescent="0.35">
      <c r="A49" s="156">
        <v>46</v>
      </c>
      <c r="B49" s="157">
        <v>13953</v>
      </c>
      <c r="C49" s="158" t="s">
        <v>167</v>
      </c>
      <c r="D49" s="59">
        <v>10124.74</v>
      </c>
      <c r="E49" s="160">
        <v>0</v>
      </c>
      <c r="F49" s="60">
        <f t="shared" si="0"/>
        <v>10124.74</v>
      </c>
      <c r="G49" s="46"/>
    </row>
    <row r="50" spans="1:7" x14ac:dyDescent="0.35">
      <c r="A50" s="156">
        <v>47</v>
      </c>
      <c r="B50" s="157">
        <v>14010</v>
      </c>
      <c r="C50" s="158" t="s">
        <v>62</v>
      </c>
      <c r="D50" s="59">
        <v>22913.62</v>
      </c>
      <c r="E50" s="160">
        <v>19907.330000000002</v>
      </c>
      <c r="F50" s="60">
        <f t="shared" si="0"/>
        <v>3006.2899999999972</v>
      </c>
      <c r="G50" s="36"/>
    </row>
    <row r="51" spans="1:7" x14ac:dyDescent="0.35">
      <c r="A51" s="156">
        <v>48</v>
      </c>
      <c r="B51" s="157">
        <v>14020</v>
      </c>
      <c r="C51" s="158" t="s">
        <v>63</v>
      </c>
      <c r="D51" s="59">
        <v>9014.0499999999993</v>
      </c>
      <c r="E51" s="160">
        <v>4853.13</v>
      </c>
      <c r="F51" s="60">
        <f t="shared" si="0"/>
        <v>4160.9199999999992</v>
      </c>
      <c r="G51" s="36"/>
    </row>
    <row r="52" spans="1:7" x14ac:dyDescent="0.35">
      <c r="A52" s="156">
        <v>49</v>
      </c>
      <c r="B52" s="157">
        <v>14022</v>
      </c>
      <c r="C52" s="158" t="s">
        <v>233</v>
      </c>
      <c r="D52" s="59">
        <v>8910.2199999999993</v>
      </c>
      <c r="E52" s="160"/>
      <c r="F52" s="60"/>
      <c r="G52" s="152"/>
    </row>
    <row r="53" spans="1:7" x14ac:dyDescent="0.35">
      <c r="A53" s="156">
        <v>50</v>
      </c>
      <c r="B53" s="157">
        <v>14023</v>
      </c>
      <c r="C53" s="158" t="s">
        <v>64</v>
      </c>
      <c r="D53" s="59">
        <v>78577.820000000007</v>
      </c>
      <c r="E53" s="160">
        <v>45842.71</v>
      </c>
      <c r="F53" s="60">
        <f t="shared" si="0"/>
        <v>32735.110000000008</v>
      </c>
      <c r="G53" s="2"/>
    </row>
    <row r="54" spans="1:7" x14ac:dyDescent="0.35">
      <c r="A54" s="156">
        <v>51</v>
      </c>
      <c r="B54" s="157">
        <v>14024</v>
      </c>
      <c r="C54" s="158" t="s">
        <v>65</v>
      </c>
      <c r="D54" s="59">
        <v>10397.799999999999</v>
      </c>
      <c r="E54" s="160">
        <v>983</v>
      </c>
      <c r="F54" s="60">
        <f t="shared" si="0"/>
        <v>9414.7999999999993</v>
      </c>
      <c r="G54" s="36"/>
    </row>
    <row r="55" spans="1:7" x14ac:dyDescent="0.35">
      <c r="A55" s="156">
        <v>52</v>
      </c>
      <c r="B55" s="157">
        <v>14032</v>
      </c>
      <c r="C55" s="158" t="s">
        <v>158</v>
      </c>
      <c r="D55" s="59">
        <v>219090.65</v>
      </c>
      <c r="E55" s="160">
        <v>61831.27</v>
      </c>
      <c r="F55" s="60">
        <f t="shared" si="0"/>
        <v>157259.38</v>
      </c>
      <c r="G55" s="36"/>
    </row>
    <row r="56" spans="1:7" x14ac:dyDescent="0.35">
      <c r="A56" s="156">
        <v>53</v>
      </c>
      <c r="B56" s="157">
        <v>14040</v>
      </c>
      <c r="C56" s="159" t="s">
        <v>159</v>
      </c>
      <c r="D56" s="59">
        <v>1830</v>
      </c>
      <c r="E56" s="160">
        <v>567.63</v>
      </c>
      <c r="F56" s="60">
        <f t="shared" si="0"/>
        <v>1262.3699999999999</v>
      </c>
      <c r="G56" s="208"/>
    </row>
    <row r="57" spans="1:7" x14ac:dyDescent="0.35">
      <c r="A57" s="156">
        <v>54</v>
      </c>
      <c r="B57" s="157">
        <v>14050</v>
      </c>
      <c r="C57" s="158" t="s">
        <v>66</v>
      </c>
      <c r="D57" s="64">
        <v>36623.410000000003</v>
      </c>
      <c r="E57" s="160">
        <v>30763.4</v>
      </c>
      <c r="F57" s="60">
        <f t="shared" si="0"/>
        <v>5860.010000000002</v>
      </c>
      <c r="G57" s="208"/>
    </row>
    <row r="58" spans="1:7" x14ac:dyDescent="0.35">
      <c r="A58" s="156">
        <v>55</v>
      </c>
      <c r="B58" s="157">
        <v>14060</v>
      </c>
      <c r="C58" s="158" t="s">
        <v>160</v>
      </c>
      <c r="D58" s="64">
        <v>6987.5</v>
      </c>
      <c r="E58" s="160">
        <v>34716.550000000003</v>
      </c>
      <c r="F58" s="60">
        <f t="shared" si="0"/>
        <v>-27729.050000000003</v>
      </c>
      <c r="G58" s="36"/>
    </row>
    <row r="59" spans="1:7" x14ac:dyDescent="0.35">
      <c r="A59" s="156">
        <v>56</v>
      </c>
      <c r="B59" s="157">
        <v>14120</v>
      </c>
      <c r="C59" s="158" t="s">
        <v>168</v>
      </c>
      <c r="D59" s="64">
        <v>1294</v>
      </c>
      <c r="E59" s="160">
        <v>0</v>
      </c>
      <c r="F59" s="60">
        <f t="shared" si="0"/>
        <v>1294</v>
      </c>
      <c r="G59" s="46"/>
    </row>
    <row r="60" spans="1:7" x14ac:dyDescent="0.35">
      <c r="A60" s="156">
        <v>57</v>
      </c>
      <c r="B60" s="157">
        <v>14210</v>
      </c>
      <c r="C60" s="158" t="s">
        <v>67</v>
      </c>
      <c r="D60" s="64">
        <v>2300</v>
      </c>
      <c r="E60" s="160">
        <v>1900</v>
      </c>
      <c r="F60" s="60">
        <f t="shared" si="0"/>
        <v>400</v>
      </c>
      <c r="G60" s="36"/>
    </row>
    <row r="61" spans="1:7" x14ac:dyDescent="0.35">
      <c r="A61" s="156">
        <v>58</v>
      </c>
      <c r="B61" s="157">
        <v>14230</v>
      </c>
      <c r="C61" s="158" t="s">
        <v>161</v>
      </c>
      <c r="D61" s="64">
        <v>4579</v>
      </c>
      <c r="E61" s="161">
        <v>576</v>
      </c>
      <c r="F61" s="60">
        <f t="shared" si="0"/>
        <v>4003</v>
      </c>
      <c r="G61" s="36"/>
    </row>
    <row r="62" spans="1:7" x14ac:dyDescent="0.35">
      <c r="A62" s="156">
        <v>59</v>
      </c>
      <c r="B62" s="157">
        <v>14310</v>
      </c>
      <c r="C62" s="158" t="s">
        <v>68</v>
      </c>
      <c r="D62" s="64">
        <v>3978.91</v>
      </c>
      <c r="E62" s="160">
        <v>1664.7</v>
      </c>
      <c r="F62" s="60">
        <f t="shared" si="0"/>
        <v>2314.21</v>
      </c>
      <c r="G62" s="36"/>
    </row>
    <row r="63" spans="1:7" x14ac:dyDescent="0.35">
      <c r="A63" s="156">
        <v>60</v>
      </c>
      <c r="B63" s="157">
        <v>14410</v>
      </c>
      <c r="C63" s="158" t="s">
        <v>69</v>
      </c>
      <c r="D63" s="64">
        <v>4093.57</v>
      </c>
      <c r="E63" s="160">
        <v>30674.9</v>
      </c>
      <c r="F63" s="60">
        <f t="shared" si="0"/>
        <v>-26581.33</v>
      </c>
      <c r="G63" s="36"/>
    </row>
    <row r="64" spans="1:7" x14ac:dyDescent="0.35">
      <c r="A64" s="55"/>
      <c r="B64" s="65" t="s">
        <v>70</v>
      </c>
      <c r="C64" s="65" t="s">
        <v>71</v>
      </c>
      <c r="D64" s="66">
        <f>SUM(D13:D63)</f>
        <v>1716950.6900000002</v>
      </c>
      <c r="E64" s="66">
        <f>SUM(E13:E63)</f>
        <v>1340623.7499999998</v>
      </c>
      <c r="F64" s="137">
        <f t="shared" si="0"/>
        <v>376326.94000000041</v>
      </c>
      <c r="G64" s="209"/>
    </row>
    <row r="65" spans="1:7" x14ac:dyDescent="0.35">
      <c r="A65" s="56">
        <v>61</v>
      </c>
      <c r="B65" s="67">
        <v>13210</v>
      </c>
      <c r="C65" s="67" t="s">
        <v>72</v>
      </c>
      <c r="D65" s="59">
        <v>150514.5</v>
      </c>
      <c r="E65" s="160">
        <v>124749.05</v>
      </c>
      <c r="F65" s="60">
        <f t="shared" si="0"/>
        <v>25765.449999999997</v>
      </c>
      <c r="G65" s="36"/>
    </row>
    <row r="66" spans="1:7" x14ac:dyDescent="0.35">
      <c r="A66" s="56">
        <v>62</v>
      </c>
      <c r="B66" s="67">
        <v>13220</v>
      </c>
      <c r="C66" s="68" t="s">
        <v>73</v>
      </c>
      <c r="D66" s="64">
        <v>14499.89</v>
      </c>
      <c r="E66" s="160">
        <v>13794.74</v>
      </c>
      <c r="F66" s="60">
        <f t="shared" si="0"/>
        <v>705.14999999999964</v>
      </c>
      <c r="G66" s="36"/>
    </row>
    <row r="67" spans="1:7" x14ac:dyDescent="0.35">
      <c r="A67" s="56">
        <v>63</v>
      </c>
      <c r="B67" s="67">
        <v>13230</v>
      </c>
      <c r="C67" s="67" t="s">
        <v>74</v>
      </c>
      <c r="D67" s="59">
        <v>65866.899999999994</v>
      </c>
      <c r="E67" s="160">
        <v>25193.279999999999</v>
      </c>
      <c r="F67" s="60">
        <f t="shared" si="0"/>
        <v>40673.619999999995</v>
      </c>
      <c r="G67" s="36"/>
    </row>
    <row r="68" spans="1:7" x14ac:dyDescent="0.35">
      <c r="A68" s="56">
        <v>64</v>
      </c>
      <c r="B68" s="69">
        <v>13250</v>
      </c>
      <c r="C68" s="68" t="s">
        <v>75</v>
      </c>
      <c r="D68" s="70">
        <v>4294.49</v>
      </c>
      <c r="E68" s="160">
        <v>3234.57</v>
      </c>
      <c r="F68" s="60">
        <f t="shared" ref="F68:F97" si="1">D68-E68</f>
        <v>1059.9199999999996</v>
      </c>
      <c r="G68" s="36"/>
    </row>
    <row r="69" spans="1:7" x14ac:dyDescent="0.35">
      <c r="A69" s="55"/>
      <c r="B69" s="65" t="s">
        <v>76</v>
      </c>
      <c r="C69" s="65" t="s">
        <v>77</v>
      </c>
      <c r="D69" s="66">
        <f>SUM(D65:D68)</f>
        <v>235175.78</v>
      </c>
      <c r="E69" s="66">
        <f>SUM(E65:E68)</f>
        <v>166971.64000000001</v>
      </c>
      <c r="F69" s="137">
        <f t="shared" si="1"/>
        <v>68204.139999999985</v>
      </c>
      <c r="G69" s="209"/>
    </row>
    <row r="70" spans="1:7" x14ac:dyDescent="0.35">
      <c r="A70" s="57">
        <v>65</v>
      </c>
      <c r="B70" s="71">
        <v>21110</v>
      </c>
      <c r="C70" s="164" t="s">
        <v>135</v>
      </c>
      <c r="D70" s="72">
        <v>500</v>
      </c>
      <c r="E70" s="160">
        <v>800</v>
      </c>
      <c r="F70" s="60">
        <f t="shared" si="1"/>
        <v>-300</v>
      </c>
      <c r="G70" s="36"/>
    </row>
    <row r="71" spans="1:7" x14ac:dyDescent="0.35">
      <c r="A71" s="56">
        <v>66</v>
      </c>
      <c r="B71" s="67">
        <v>21200</v>
      </c>
      <c r="C71" s="67" t="s">
        <v>78</v>
      </c>
      <c r="D71" s="59">
        <v>286312.84999999998</v>
      </c>
      <c r="E71" s="160">
        <v>400628.9</v>
      </c>
      <c r="F71" s="60">
        <f t="shared" si="1"/>
        <v>-114316.05000000005</v>
      </c>
      <c r="G71" s="36"/>
    </row>
    <row r="72" spans="1:7" x14ac:dyDescent="0.35">
      <c r="A72" s="56">
        <v>67</v>
      </c>
      <c r="B72" s="67">
        <v>22200</v>
      </c>
      <c r="C72" s="67" t="s">
        <v>234</v>
      </c>
      <c r="D72" s="59">
        <v>134150</v>
      </c>
      <c r="E72" s="160"/>
      <c r="F72" s="60">
        <f t="shared" si="1"/>
        <v>134150</v>
      </c>
      <c r="G72" s="152"/>
    </row>
    <row r="73" spans="1:7" x14ac:dyDescent="0.35">
      <c r="A73" s="55"/>
      <c r="B73" s="65" t="s">
        <v>79</v>
      </c>
      <c r="C73" s="65" t="s">
        <v>80</v>
      </c>
      <c r="D73" s="66">
        <f>SUM(D70:D72)</f>
        <v>420962.85</v>
      </c>
      <c r="E73" s="66">
        <f>SUM(E70:E72)</f>
        <v>401428.9</v>
      </c>
      <c r="F73" s="137">
        <f t="shared" si="1"/>
        <v>19533.949999999953</v>
      </c>
      <c r="G73" s="36"/>
    </row>
    <row r="74" spans="1:7" x14ac:dyDescent="0.35">
      <c r="A74" s="58">
        <v>68</v>
      </c>
      <c r="B74" s="157">
        <v>31110</v>
      </c>
      <c r="C74" s="158" t="s">
        <v>229</v>
      </c>
      <c r="D74" s="73">
        <v>139956.6</v>
      </c>
      <c r="E74" s="160">
        <v>30000</v>
      </c>
      <c r="F74" s="60">
        <f t="shared" si="1"/>
        <v>109956.6</v>
      </c>
      <c r="G74" s="36"/>
    </row>
    <row r="75" spans="1:7" x14ac:dyDescent="0.35">
      <c r="A75" s="58">
        <v>69</v>
      </c>
      <c r="B75" s="157">
        <v>31120</v>
      </c>
      <c r="C75" s="158" t="s">
        <v>136</v>
      </c>
      <c r="D75" s="73">
        <v>158152</v>
      </c>
      <c r="E75" s="160">
        <v>19972.66</v>
      </c>
      <c r="F75" s="60">
        <f t="shared" ref="F75" si="2">D75-E75</f>
        <v>138179.34</v>
      </c>
      <c r="G75" s="36"/>
    </row>
    <row r="76" spans="1:7" x14ac:dyDescent="0.35">
      <c r="A76" s="58">
        <v>70</v>
      </c>
      <c r="B76" s="157">
        <v>31121</v>
      </c>
      <c r="C76" s="158" t="s">
        <v>137</v>
      </c>
      <c r="D76" s="73">
        <v>76033.34</v>
      </c>
      <c r="E76" s="160">
        <v>100000</v>
      </c>
      <c r="F76" s="60">
        <f t="shared" si="1"/>
        <v>-23966.660000000003</v>
      </c>
      <c r="G76" s="36"/>
    </row>
    <row r="77" spans="1:7" x14ac:dyDescent="0.35">
      <c r="A77" s="58">
        <v>71</v>
      </c>
      <c r="B77" s="157">
        <v>31122</v>
      </c>
      <c r="C77" s="158" t="s">
        <v>230</v>
      </c>
      <c r="D77" s="73">
        <v>44470</v>
      </c>
      <c r="E77" s="160">
        <v>49340</v>
      </c>
      <c r="F77" s="60">
        <f t="shared" si="1"/>
        <v>-4870</v>
      </c>
      <c r="G77" s="151"/>
    </row>
    <row r="78" spans="1:7" x14ac:dyDescent="0.35">
      <c r="A78" s="58">
        <v>72</v>
      </c>
      <c r="B78" s="157">
        <v>31123</v>
      </c>
      <c r="C78" s="158" t="s">
        <v>200</v>
      </c>
      <c r="D78" s="73">
        <v>63435</v>
      </c>
      <c r="E78" s="161">
        <v>17303</v>
      </c>
      <c r="F78" s="60">
        <f t="shared" si="1"/>
        <v>46132</v>
      </c>
      <c r="G78" s="36"/>
    </row>
    <row r="79" spans="1:7" x14ac:dyDescent="0.35">
      <c r="A79" s="58">
        <v>73</v>
      </c>
      <c r="B79" s="157">
        <v>31124</v>
      </c>
      <c r="C79" s="159" t="s">
        <v>138</v>
      </c>
      <c r="D79" s="73">
        <v>21193</v>
      </c>
      <c r="E79" s="161"/>
      <c r="F79" s="60">
        <f t="shared" si="1"/>
        <v>21193</v>
      </c>
      <c r="G79" s="36"/>
    </row>
    <row r="80" spans="1:7" x14ac:dyDescent="0.35">
      <c r="A80" s="58">
        <v>74</v>
      </c>
      <c r="B80" s="157">
        <v>31230</v>
      </c>
      <c r="C80" s="158" t="s">
        <v>81</v>
      </c>
      <c r="D80" s="73">
        <v>3033980.21</v>
      </c>
      <c r="E80" s="160">
        <v>2146923.2000000002</v>
      </c>
      <c r="F80" s="60">
        <f t="shared" si="1"/>
        <v>887057.00999999978</v>
      </c>
      <c r="G80" s="46"/>
    </row>
    <row r="81" spans="1:7" x14ac:dyDescent="0.35">
      <c r="A81" s="58">
        <v>75</v>
      </c>
      <c r="B81" s="157">
        <v>31240</v>
      </c>
      <c r="C81" s="158" t="s">
        <v>169</v>
      </c>
      <c r="D81" s="73">
        <v>240194.05</v>
      </c>
      <c r="E81" s="160"/>
      <c r="F81" s="60">
        <f t="shared" si="1"/>
        <v>240194.05</v>
      </c>
      <c r="G81" s="36"/>
    </row>
    <row r="82" spans="1:7" x14ac:dyDescent="0.35">
      <c r="A82" s="58">
        <v>76</v>
      </c>
      <c r="B82" s="157">
        <v>31250</v>
      </c>
      <c r="C82" s="158" t="s">
        <v>82</v>
      </c>
      <c r="D82" s="73">
        <v>110898.98</v>
      </c>
      <c r="E82" s="160">
        <v>221331.31</v>
      </c>
      <c r="F82" s="60">
        <f t="shared" si="1"/>
        <v>-110432.33</v>
      </c>
      <c r="G82" s="36"/>
    </row>
    <row r="83" spans="1:7" x14ac:dyDescent="0.35">
      <c r="A83" s="58">
        <v>77</v>
      </c>
      <c r="B83" s="157">
        <v>31260</v>
      </c>
      <c r="C83" s="159" t="s">
        <v>139</v>
      </c>
      <c r="D83" s="73">
        <v>96752.5</v>
      </c>
      <c r="E83" s="160">
        <v>21000</v>
      </c>
      <c r="F83" s="60">
        <f t="shared" si="1"/>
        <v>75752.5</v>
      </c>
      <c r="G83" s="36"/>
    </row>
    <row r="84" spans="1:7" x14ac:dyDescent="0.35">
      <c r="A84" s="58">
        <v>78</v>
      </c>
      <c r="B84" s="157">
        <v>31270</v>
      </c>
      <c r="C84" s="158" t="s">
        <v>140</v>
      </c>
      <c r="D84" s="73">
        <v>13268.6</v>
      </c>
      <c r="E84" s="160">
        <v>109435.38</v>
      </c>
      <c r="F84" s="60">
        <f t="shared" si="1"/>
        <v>-96166.78</v>
      </c>
      <c r="G84" s="36"/>
    </row>
    <row r="85" spans="1:7" x14ac:dyDescent="0.35">
      <c r="A85" s="58">
        <v>79</v>
      </c>
      <c r="B85" s="157">
        <v>31510</v>
      </c>
      <c r="C85" s="158" t="s">
        <v>141</v>
      </c>
      <c r="D85" s="73">
        <v>221491.65</v>
      </c>
      <c r="E85" s="161">
        <v>20853.72</v>
      </c>
      <c r="F85" s="60">
        <f t="shared" si="1"/>
        <v>200637.93</v>
      </c>
      <c r="G85" s="77"/>
    </row>
    <row r="86" spans="1:7" x14ac:dyDescent="0.35">
      <c r="A86" s="58">
        <v>80</v>
      </c>
      <c r="B86" s="157">
        <v>31620</v>
      </c>
      <c r="C86" s="158" t="s">
        <v>176</v>
      </c>
      <c r="D86" s="73">
        <v>25650</v>
      </c>
      <c r="E86" s="161">
        <v>19992</v>
      </c>
      <c r="F86" s="60">
        <f t="shared" si="1"/>
        <v>5658</v>
      </c>
      <c r="G86" s="36"/>
    </row>
    <row r="87" spans="1:7" x14ac:dyDescent="0.35">
      <c r="A87" s="58">
        <v>81</v>
      </c>
      <c r="B87" s="157">
        <v>31660</v>
      </c>
      <c r="C87" s="158" t="s">
        <v>142</v>
      </c>
      <c r="D87" s="59">
        <v>45000</v>
      </c>
      <c r="E87" s="161">
        <v>59873</v>
      </c>
      <c r="F87" s="60">
        <f t="shared" si="1"/>
        <v>-14873</v>
      </c>
      <c r="G87" s="36"/>
    </row>
    <row r="88" spans="1:7" x14ac:dyDescent="0.35">
      <c r="A88" s="58">
        <v>82</v>
      </c>
      <c r="B88" s="157">
        <v>31690</v>
      </c>
      <c r="C88" s="158" t="s">
        <v>143</v>
      </c>
      <c r="D88" s="59">
        <v>56698</v>
      </c>
      <c r="E88" s="161"/>
      <c r="F88" s="60">
        <f t="shared" si="1"/>
        <v>56698</v>
      </c>
      <c r="G88" s="36"/>
    </row>
    <row r="89" spans="1:7" x14ac:dyDescent="0.35">
      <c r="A89" s="58">
        <v>83</v>
      </c>
      <c r="B89" s="157">
        <v>31700</v>
      </c>
      <c r="C89" s="158" t="s">
        <v>235</v>
      </c>
      <c r="D89" s="59">
        <v>36780</v>
      </c>
      <c r="E89" s="161"/>
      <c r="F89" s="60">
        <f t="shared" si="1"/>
        <v>36780</v>
      </c>
      <c r="G89" s="152"/>
    </row>
    <row r="90" spans="1:7" x14ac:dyDescent="0.35">
      <c r="A90" s="58">
        <v>84</v>
      </c>
      <c r="B90" s="157">
        <v>32000</v>
      </c>
      <c r="C90" s="159" t="s">
        <v>144</v>
      </c>
      <c r="D90" s="59">
        <v>0</v>
      </c>
      <c r="E90" s="160">
        <v>192463.96</v>
      </c>
      <c r="F90" s="60">
        <f t="shared" si="1"/>
        <v>-192463.96</v>
      </c>
      <c r="G90" s="77"/>
    </row>
    <row r="91" spans="1:7" x14ac:dyDescent="0.35">
      <c r="A91" s="58">
        <v>85</v>
      </c>
      <c r="B91" s="157">
        <v>32110</v>
      </c>
      <c r="C91" s="159" t="s">
        <v>145</v>
      </c>
      <c r="D91" s="59">
        <v>303000</v>
      </c>
      <c r="E91" s="160">
        <v>117722.89</v>
      </c>
      <c r="F91" s="60">
        <f t="shared" si="1"/>
        <v>185277.11</v>
      </c>
      <c r="G91" s="77"/>
    </row>
    <row r="92" spans="1:7" x14ac:dyDescent="0.35">
      <c r="A92" s="58">
        <v>86</v>
      </c>
      <c r="B92" s="157">
        <v>32111</v>
      </c>
      <c r="C92" s="159" t="s">
        <v>146</v>
      </c>
      <c r="D92" s="59">
        <v>110000</v>
      </c>
      <c r="E92" s="160">
        <v>53657.22</v>
      </c>
      <c r="F92" s="60">
        <f t="shared" si="1"/>
        <v>56342.78</v>
      </c>
      <c r="G92" s="46"/>
    </row>
    <row r="93" spans="1:7" x14ac:dyDescent="0.35">
      <c r="A93" s="58">
        <v>87</v>
      </c>
      <c r="B93" s="157">
        <v>32120</v>
      </c>
      <c r="C93" s="159" t="s">
        <v>170</v>
      </c>
      <c r="D93" s="59">
        <v>56728.800000000003</v>
      </c>
      <c r="E93" s="160"/>
      <c r="F93" s="60">
        <f t="shared" si="1"/>
        <v>56728.800000000003</v>
      </c>
    </row>
    <row r="94" spans="1:7" x14ac:dyDescent="0.35">
      <c r="A94" s="58">
        <v>88</v>
      </c>
      <c r="B94" s="157">
        <v>33200</v>
      </c>
      <c r="C94" s="159" t="s">
        <v>147</v>
      </c>
      <c r="D94" s="59">
        <v>0</v>
      </c>
      <c r="E94" s="160">
        <v>17500</v>
      </c>
      <c r="F94" s="60">
        <f t="shared" si="1"/>
        <v>-17500</v>
      </c>
    </row>
    <row r="95" spans="1:7" x14ac:dyDescent="0.35">
      <c r="A95" s="58">
        <v>89</v>
      </c>
      <c r="B95" s="157">
        <v>34000</v>
      </c>
      <c r="C95" s="159" t="s">
        <v>177</v>
      </c>
      <c r="D95" s="59">
        <v>57558.6</v>
      </c>
      <c r="E95" s="160"/>
      <c r="F95" s="60">
        <f t="shared" si="1"/>
        <v>57558.6</v>
      </c>
      <c r="G95" s="135"/>
    </row>
    <row r="96" spans="1:7" x14ac:dyDescent="0.35">
      <c r="A96" s="55"/>
      <c r="B96" s="65" t="s">
        <v>83</v>
      </c>
      <c r="C96" s="65" t="s">
        <v>84</v>
      </c>
      <c r="D96" s="66">
        <f>SUM(D74:D95)</f>
        <v>4911241.3299999991</v>
      </c>
      <c r="E96" s="66">
        <f>SUM(E74:E94)</f>
        <v>3197368.3400000008</v>
      </c>
      <c r="F96" s="137">
        <f t="shared" si="1"/>
        <v>1713872.9899999984</v>
      </c>
      <c r="G96" s="209"/>
    </row>
    <row r="97" spans="1:6" x14ac:dyDescent="0.35">
      <c r="A97" s="74" t="s">
        <v>85</v>
      </c>
      <c r="B97" s="74"/>
      <c r="C97" s="74"/>
      <c r="D97" s="75">
        <f>D12+D64+D69+D73+D96</f>
        <v>14691869.579999998</v>
      </c>
      <c r="E97" s="75">
        <f>E12+E64+E69+E73+E96</f>
        <v>11547856.59</v>
      </c>
      <c r="F97" s="136">
        <f t="shared" si="1"/>
        <v>3144012.9899999984</v>
      </c>
    </row>
    <row r="99" spans="1:6" x14ac:dyDescent="0.35">
      <c r="D99" s="80"/>
    </row>
  </sheetData>
  <mergeCells count="2">
    <mergeCell ref="A1:F1"/>
    <mergeCell ref="G56:G57"/>
  </mergeCells>
  <pageMargins left="0.45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Tabela1.Buxheti janar-dhjetor</vt:lpstr>
      <vt:lpstr>Tab.2.Te hyrat </vt:lpstr>
      <vt:lpstr>Tab.3. THV sipas muajve</vt:lpstr>
      <vt:lpstr>Tab.4. Shpenzimet buxhetore</vt:lpstr>
      <vt:lpstr>Tab.4.1 Shpen.janar-dhjetor</vt:lpstr>
      <vt:lpstr>5.Shp.sipas kodeve ekonomike</vt:lpstr>
      <vt:lpstr>'5.Shp.sipas kodeve ekonomike'!Print_Area</vt:lpstr>
      <vt:lpstr>'Tab.4. Shpenzimet buxhetore'!Print_Area</vt:lpstr>
      <vt:lpstr>'Tab.4.1 Shpen.janar-dhjetor'!Print_Area</vt:lpstr>
      <vt:lpstr>'Tabela1.Buxheti janar-dhjetor'!Print_Area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bitkompc</cp:lastModifiedBy>
  <cp:lastPrinted>2024-01-04T14:40:45Z</cp:lastPrinted>
  <dcterms:created xsi:type="dcterms:W3CDTF">2023-04-01T12:46:53Z</dcterms:created>
  <dcterms:modified xsi:type="dcterms:W3CDTF">2024-01-04T22:17:16Z</dcterms:modified>
</cp:coreProperties>
</file>