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jeta.metaj\Desktop\"/>
    </mc:Choice>
  </mc:AlternateContent>
  <xr:revisionPtr revIDLastSave="0" documentId="13_ncr:1_{66BD6DBD-BA78-4D81-A895-4DB7CF785803}" xr6:coauthVersionLast="36" xr6:coauthVersionMax="36" xr10:uidLastSave="{00000000-0000-0000-0000-000000000000}"/>
  <bookViews>
    <workbookView xWindow="-120" yWindow="-120" windowWidth="8505" windowHeight="7605" xr2:uid="{00000000-000D-0000-FFFF-FFFF00000000}"/>
  </bookViews>
  <sheets>
    <sheet name="THV PER 2024" sheetId="1" r:id="rId1"/>
  </sheets>
  <externalReferences>
    <externalReference r:id="rId2"/>
    <externalReference r:id="rId3"/>
  </externalReferences>
  <definedNames>
    <definedName name="_xlnm.Print_Area" localSheetId="0">'THV PER 2024'!$A$1:$Q$42</definedName>
  </definedNames>
  <calcPr calcId="181029"/>
</workbook>
</file>

<file path=xl/calcChain.xml><?xml version="1.0" encoding="utf-8"?>
<calcChain xmlns="http://schemas.openxmlformats.org/spreadsheetml/2006/main">
  <c r="P34" i="1" l="1"/>
  <c r="O31" i="1" l="1"/>
  <c r="N31" i="1"/>
  <c r="O32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5" i="1" l="1"/>
  <c r="N32" i="1" l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5" i="1" l="1"/>
  <c r="N17" i="1"/>
  <c r="M35" i="1" l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L16" i="1" l="1"/>
  <c r="L35" i="1"/>
  <c r="L32" i="1"/>
  <c r="L31" i="1"/>
  <c r="L30" i="1"/>
  <c r="L29" i="1"/>
  <c r="L28" i="1"/>
  <c r="L27" i="1"/>
  <c r="L26" i="1"/>
  <c r="L25" i="1"/>
  <c r="L24" i="1"/>
  <c r="L22" i="1"/>
  <c r="L21" i="1"/>
  <c r="L20" i="1"/>
  <c r="L19" i="1"/>
  <c r="L18" i="1"/>
  <c r="L17" i="1"/>
  <c r="L15" i="1"/>
  <c r="L14" i="1"/>
  <c r="L12" i="1"/>
  <c r="L10" i="1"/>
  <c r="L9" i="1"/>
  <c r="L8" i="1"/>
  <c r="L7" i="1"/>
  <c r="L6" i="1"/>
  <c r="L5" i="1"/>
  <c r="L4" i="1"/>
  <c r="L13" i="1" l="1"/>
  <c r="L11" i="1"/>
  <c r="K35" i="1" l="1"/>
  <c r="K32" i="1"/>
  <c r="K31" i="1"/>
  <c r="K29" i="1"/>
  <c r="K28" i="1"/>
  <c r="K26" i="1"/>
  <c r="K25" i="1"/>
  <c r="K24" i="1"/>
  <c r="K19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14" i="1" l="1"/>
  <c r="J13" i="1"/>
  <c r="J12" i="1"/>
  <c r="J11" i="1"/>
  <c r="J10" i="1"/>
  <c r="J9" i="1"/>
  <c r="J7" i="1"/>
  <c r="J6" i="1"/>
  <c r="J5" i="1"/>
  <c r="J4" i="1"/>
  <c r="J32" i="1" l="1"/>
  <c r="J31" i="1"/>
  <c r="J30" i="1"/>
  <c r="J29" i="1"/>
  <c r="J28" i="1"/>
  <c r="J27" i="1"/>
  <c r="J26" i="1"/>
  <c r="J25" i="1"/>
  <c r="J24" i="1"/>
  <c r="J21" i="1"/>
  <c r="J20" i="1"/>
  <c r="J19" i="1"/>
  <c r="J18" i="1"/>
  <c r="J17" i="1"/>
  <c r="J16" i="1"/>
  <c r="J22" i="1"/>
  <c r="J23" i="1"/>
  <c r="J15" i="1"/>
  <c r="J8" i="1"/>
  <c r="J35" i="1" l="1"/>
  <c r="E30" i="1" l="1"/>
  <c r="E29" i="1"/>
  <c r="E23" i="1"/>
  <c r="E21" i="1"/>
  <c r="E20" i="1"/>
  <c r="E17" i="1"/>
  <c r="E8" i="1"/>
  <c r="D23" i="1"/>
  <c r="D21" i="1"/>
  <c r="D20" i="1"/>
  <c r="D29" i="1"/>
  <c r="D8" i="1"/>
  <c r="I35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8" i="1"/>
  <c r="I17" i="1"/>
  <c r="I16" i="1"/>
  <c r="I15" i="1"/>
  <c r="I14" i="1"/>
  <c r="I13" i="1"/>
  <c r="I12" i="1"/>
  <c r="I11" i="1"/>
  <c r="I10" i="1"/>
  <c r="I9" i="1"/>
  <c r="I7" i="1"/>
  <c r="I6" i="1"/>
  <c r="I5" i="1"/>
  <c r="I4" i="1"/>
  <c r="H35" i="1" l="1"/>
  <c r="I33" i="1" l="1"/>
  <c r="I34" i="1" s="1"/>
  <c r="H31" i="1" l="1"/>
  <c r="H32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2" i="1" l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3" i="1" l="1"/>
  <c r="G35" i="1"/>
  <c r="F35" i="1" l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E35" i="1" l="1"/>
  <c r="E32" i="1"/>
  <c r="E28" i="1"/>
  <c r="E27" i="1"/>
  <c r="E26" i="1"/>
  <c r="E25" i="1"/>
  <c r="E24" i="1"/>
  <c r="E22" i="1"/>
  <c r="E19" i="1"/>
  <c r="E18" i="1"/>
  <c r="E16" i="1"/>
  <c r="E15" i="1"/>
  <c r="E14" i="1"/>
  <c r="E13" i="1"/>
  <c r="E12" i="1"/>
  <c r="E11" i="1"/>
  <c r="E10" i="1"/>
  <c r="E9" i="1"/>
  <c r="E7" i="1"/>
  <c r="E6" i="1"/>
  <c r="E5" i="1"/>
  <c r="E4" i="1"/>
  <c r="D35" i="1" l="1"/>
  <c r="D32" i="1"/>
  <c r="D28" i="1"/>
  <c r="D27" i="1"/>
  <c r="D26" i="1"/>
  <c r="D25" i="1"/>
  <c r="D24" i="1"/>
  <c r="D22" i="1"/>
  <c r="D19" i="1"/>
  <c r="D18" i="1"/>
  <c r="P18" i="1" s="1"/>
  <c r="D17" i="1"/>
  <c r="D16" i="1"/>
  <c r="D15" i="1"/>
  <c r="D14" i="1"/>
  <c r="D12" i="1"/>
  <c r="P12" i="1" s="1"/>
  <c r="D13" i="1"/>
  <c r="D11" i="1"/>
  <c r="P11" i="1" s="1"/>
  <c r="D10" i="1"/>
  <c r="D9" i="1"/>
  <c r="D7" i="1"/>
  <c r="D6" i="1"/>
  <c r="D5" i="1"/>
  <c r="D4" i="1"/>
  <c r="P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P15" i="1" l="1"/>
  <c r="M33" i="1" l="1"/>
  <c r="M36" i="1" l="1"/>
  <c r="M37" i="1" s="1"/>
  <c r="M34" i="1"/>
  <c r="P31" i="1" l="1"/>
  <c r="O33" i="1" l="1"/>
  <c r="O34" i="1" l="1"/>
  <c r="O36" i="1"/>
  <c r="N33" i="1" l="1"/>
  <c r="N34" i="1" s="1"/>
  <c r="K33" i="1"/>
  <c r="K34" i="1" s="1"/>
  <c r="E33" i="1" l="1"/>
  <c r="E36" i="1" l="1"/>
  <c r="E34" i="1"/>
  <c r="E37" i="1" l="1"/>
  <c r="N36" i="1" l="1"/>
  <c r="N37" i="1" s="1"/>
  <c r="K36" i="1"/>
  <c r="K37" i="1" s="1"/>
  <c r="O37" i="1" l="1"/>
  <c r="P21" i="1" l="1"/>
  <c r="P20" i="1"/>
  <c r="P17" i="1"/>
  <c r="P35" i="1" l="1"/>
  <c r="J33" i="1" l="1"/>
  <c r="J34" i="1" l="1"/>
  <c r="J36" i="1"/>
  <c r="J37" i="1" s="1"/>
  <c r="P23" i="1" l="1"/>
  <c r="I36" i="1" l="1"/>
  <c r="I37" i="1" s="1"/>
  <c r="P13" i="1" l="1"/>
  <c r="H33" i="1" l="1"/>
  <c r="H36" i="1" l="1"/>
  <c r="H37" i="1" s="1"/>
  <c r="H34" i="1"/>
  <c r="P7" i="1" l="1"/>
  <c r="P9" i="1"/>
  <c r="P24" i="1" l="1"/>
  <c r="P14" i="1"/>
  <c r="P19" i="1" l="1"/>
  <c r="P25" i="1"/>
  <c r="P29" i="1" l="1"/>
  <c r="P28" i="1"/>
  <c r="P27" i="1"/>
  <c r="F33" i="1" l="1"/>
  <c r="F36" i="1" l="1"/>
  <c r="F37" i="1" s="1"/>
  <c r="F34" i="1"/>
  <c r="P30" i="1" l="1"/>
  <c r="P32" i="1" l="1"/>
  <c r="P6" i="1"/>
  <c r="P10" i="1" l="1"/>
  <c r="P5" i="1" l="1"/>
  <c r="P16" i="1"/>
  <c r="P26" i="1" l="1"/>
  <c r="D33" i="1"/>
  <c r="D34" i="1" l="1"/>
  <c r="D36" i="1"/>
  <c r="D37" i="1" s="1"/>
  <c r="G34" i="1" l="1"/>
  <c r="P8" i="1"/>
  <c r="G36" i="1" l="1"/>
  <c r="G37" i="1" s="1"/>
  <c r="P22" i="1" l="1"/>
  <c r="L33" i="1"/>
  <c r="L36" i="1" l="1"/>
  <c r="L34" i="1"/>
  <c r="L37" i="1"/>
  <c r="P33" i="1"/>
  <c r="P36" i="1" l="1"/>
  <c r="Q36" i="1" l="1"/>
  <c r="Q30" i="1"/>
  <c r="Q24" i="1"/>
  <c r="Q18" i="1"/>
  <c r="Q11" i="1"/>
  <c r="Q5" i="1"/>
  <c r="Q35" i="1"/>
  <c r="Q29" i="1"/>
  <c r="Q23" i="1"/>
  <c r="Q17" i="1"/>
  <c r="Q10" i="1"/>
  <c r="Q34" i="1"/>
  <c r="Q28" i="1"/>
  <c r="Q22" i="1"/>
  <c r="Q16" i="1"/>
  <c r="Q9" i="1"/>
  <c r="Q12" i="1"/>
  <c r="Q27" i="1"/>
  <c r="Q21" i="1"/>
  <c r="Q15" i="1"/>
  <c r="Q8" i="1"/>
  <c r="Q32" i="1"/>
  <c r="Q26" i="1"/>
  <c r="Q20" i="1"/>
  <c r="Q14" i="1"/>
  <c r="Q7" i="1"/>
  <c r="Q31" i="1"/>
  <c r="Q25" i="1"/>
  <c r="Q19" i="1"/>
  <c r="Q13" i="1"/>
  <c r="Q6" i="1"/>
  <c r="Q4" i="1"/>
  <c r="P37" i="1"/>
  <c r="Q37" i="1" l="1"/>
  <c r="Q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Luljeta Metaj</author>
  </authors>
  <commentList>
    <comment ref="K19" authorId="0" shapeId="0" xr:uid="{18BA0DAD-7273-4E5B-9B9D-C87A31DA3722}">
      <text>
        <r>
          <rPr>
            <b/>
            <sz val="9"/>
            <color indexed="81"/>
            <rFont val="Tahoma"/>
            <family val="2"/>
          </rPr>
          <t>Luljeta Metaj:</t>
        </r>
        <r>
          <rPr>
            <sz val="9"/>
            <color indexed="81"/>
            <rFont val="Tahoma"/>
            <family val="2"/>
          </rPr>
          <t xml:space="preserve">
NE MUAJIN GUSHT ESHTE BERE PERMIRESIMI I MUAJIT QERSHOR NGA KODI 50026 NE KODIN 50205.</t>
        </r>
      </text>
    </comment>
  </commentList>
</comments>
</file>

<file path=xl/sharedStrings.xml><?xml version="1.0" encoding="utf-8"?>
<sst xmlns="http://schemas.openxmlformats.org/spreadsheetml/2006/main" count="67" uniqueCount="67">
  <si>
    <t>Nr.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</si>
  <si>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</si>
  <si>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</si>
  <si>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</si>
  <si>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</si>
  <si>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</si>
  <si>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</si>
  <si>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</si>
  <si>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</si>
  <si>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</si>
  <si>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</si>
  <si>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</si>
  <si>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</si>
  <si>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</si>
  <si>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</si>
  <si>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</si>
  <si>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%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</si>
  <si>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</si>
  <si>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</si>
  <si>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</si>
  <si>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</si>
  <si>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</si>
  <si>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</si>
  <si>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</si>
  <si>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</si>
  <si>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</si>
  <si>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</si>
  <si>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</si>
  <si>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</si>
  <si>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</si>
  <si>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</si>
  <si>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</si>
  <si>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</si>
  <si>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</si>
  <si>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</si>
  <si>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</si>
  <si>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</si>
  <si>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</si>
  <si>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</si>
  <si>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</si>
  <si>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Marimanga</t>
  </si>
  <si>
    <t>Denimet mandatore</t>
  </si>
  <si>
    <t>Komisioni inspektues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</si>
  <si>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</si>
  <si>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</si>
  <si>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</si>
  <si>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</si>
  <si>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</si>
  <si>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</si>
  <si>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Kadaster &amp; gjeodezi</t>
  </si>
  <si>
    <t>Gjithesejt:</t>
  </si>
  <si>
    <t>Te hyrat pa participim</t>
  </si>
  <si>
    <t>Provizioni i bankes</t>
  </si>
  <si>
    <t>Totali:</t>
  </si>
  <si>
    <t>Te hyrat pa provizion</t>
  </si>
  <si>
    <t>Totali me provizion</t>
  </si>
  <si>
    <t>Taksë per flet posed.</t>
  </si>
  <si>
    <t>Takë per legalizim</t>
  </si>
  <si>
    <t>Participim nga gjeod.</t>
  </si>
  <si>
    <t>Donacion I jashtem</t>
  </si>
  <si>
    <t>Participim I qytetareve</t>
  </si>
  <si>
    <t>Çertifikatat mjeksore</t>
  </si>
  <si>
    <t>RAPORTI PERMBLEDHES I TE HYRAVE BUXHETORE PER VITIN 2024 SIPAS MUAJVE</t>
  </si>
  <si>
    <t>T.per usht.veprimtar.</t>
  </si>
  <si>
    <t>Qerdhja</t>
  </si>
  <si>
    <t>Shendetsi</t>
  </si>
  <si>
    <t>Arsim I mesem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</si>
</sst>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43" fontId="4" fillId="0" borderId="0" xfId="0" applyNumberFormat="1" applyFont="1"/>
    <xf numFmtId="43" fontId="4" fillId="0" borderId="1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4" fillId="0" borderId="1" xfId="1" applyFont="1" applyFill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3" fontId="4" fillId="0" borderId="0" xfId="1" applyFont="1" applyFill="1"/>
    <xf numFmtId="43" fontId="4" fillId="0" borderId="0" xfId="1" applyFont="1" applyFill="1" applyBorder="1"/>
    <xf numFmtId="43" fontId="7" fillId="0" borderId="0" xfId="1" applyFont="1" applyFill="1" applyBorder="1"/>
    <xf numFmtId="0" fontId="7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3" fontId="7" fillId="3" borderId="1" xfId="1" applyFont="1" applyFill="1" applyBorder="1"/>
    <xf numFmtId="43" fontId="4" fillId="3" borderId="1" xfId="1" applyFont="1" applyFill="1" applyBorder="1"/>
    <xf numFmtId="0" fontId="8" fillId="3" borderId="1" xfId="0" applyFont="1" applyFill="1" applyBorder="1"/>
    <xf numFmtId="43" fontId="3" fillId="0" borderId="0" xfId="1" applyFont="1" applyFill="1" applyBorder="1"/>
    <xf numFmtId="2" fontId="4" fillId="0" borderId="0" xfId="0" applyNumberFormat="1" applyFont="1"/>
    <xf numFmtId="0" fontId="4" fillId="0" borderId="0" xfId="0" applyFont="1" applyFill="1"/>
    <xf numFmtId="43" fontId="4" fillId="0" borderId="0" xfId="0" applyNumberFormat="1" applyFon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/>
    <xf numFmtId="0" fontId="3" fillId="0" borderId="0" xfId="0" applyFont="1" applyFill="1" applyBorder="1"/>
    <xf numFmtId="2" fontId="4" fillId="0" borderId="0" xfId="0" applyNumberFormat="1" applyFont="1" applyFill="1" applyBorder="1"/>
    <xf numFmtId="165" fontId="4" fillId="0" borderId="0" xfId="1" applyNumberFormat="1" applyFont="1" applyFill="1" applyBorder="1"/>
  </cellXfs>
  <cellStyles count="4">
    <cellStyle name="Comma" xfId="1" builtinId="3"/>
    <cellStyle name="Comma 3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HV%20DHE%20SHPENZIMET%20PER%202024/THV%20PER%20VITI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E%20HYRAT%20DHE%20SHPENZIMET%202024/THV%20PER%20VITIN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4"/>
      <sheetName val="SHKURT 2024"/>
      <sheetName val="MARS 2024"/>
      <sheetName val="TOTALI 2024"/>
      <sheetName val="PARTICIPIM NGA QYTETARET NENTOR"/>
      <sheetName val="Sheet1"/>
    </sheetNames>
    <sheetDataSet>
      <sheetData sheetId="0" refreshError="1">
        <row r="2">
          <cell r="L2">
            <v>31204.120000000006</v>
          </cell>
          <cell r="M2">
            <v>31.5</v>
          </cell>
        </row>
        <row r="3">
          <cell r="L3">
            <v>7281.92</v>
          </cell>
        </row>
        <row r="4">
          <cell r="L4">
            <v>1968.9899999999998</v>
          </cell>
        </row>
        <row r="5">
          <cell r="L5">
            <v>68</v>
          </cell>
        </row>
        <row r="7">
          <cell r="L7">
            <v>131</v>
          </cell>
        </row>
        <row r="8">
          <cell r="L8">
            <v>3313</v>
          </cell>
        </row>
        <row r="9">
          <cell r="L9">
            <v>800</v>
          </cell>
        </row>
        <row r="10">
          <cell r="L10">
            <v>695.7</v>
          </cell>
        </row>
        <row r="11">
          <cell r="L11">
            <v>68</v>
          </cell>
        </row>
        <row r="12">
          <cell r="L12">
            <v>1523.8700000000001</v>
          </cell>
        </row>
        <row r="13">
          <cell r="L13">
            <v>5742</v>
          </cell>
        </row>
        <row r="14">
          <cell r="L14">
            <v>1188</v>
          </cell>
        </row>
        <row r="15">
          <cell r="L15">
            <v>500</v>
          </cell>
        </row>
        <row r="16">
          <cell r="L16">
            <v>230</v>
          </cell>
        </row>
        <row r="17">
          <cell r="L17">
            <v>390.28</v>
          </cell>
        </row>
        <row r="20">
          <cell r="L20">
            <v>100</v>
          </cell>
        </row>
        <row r="22">
          <cell r="L22">
            <v>1275</v>
          </cell>
        </row>
        <row r="23">
          <cell r="L23">
            <v>2986.74</v>
          </cell>
        </row>
        <row r="24">
          <cell r="L24">
            <v>3242.5</v>
          </cell>
        </row>
        <row r="25">
          <cell r="L25">
            <v>2354</v>
          </cell>
        </row>
        <row r="26">
          <cell r="L26">
            <v>7385</v>
          </cell>
        </row>
        <row r="28">
          <cell r="L28">
            <v>5233</v>
          </cell>
        </row>
      </sheetData>
      <sheetData sheetId="1" refreshError="1">
        <row r="2">
          <cell r="L2">
            <v>30362.000000000004</v>
          </cell>
          <cell r="M2">
            <v>28</v>
          </cell>
        </row>
        <row r="3">
          <cell r="L3">
            <v>6005</v>
          </cell>
        </row>
        <row r="4">
          <cell r="L4">
            <v>2653.45</v>
          </cell>
        </row>
        <row r="5">
          <cell r="L5">
            <v>16</v>
          </cell>
        </row>
        <row r="7">
          <cell r="L7">
            <v>120</v>
          </cell>
        </row>
        <row r="8">
          <cell r="L8">
            <v>2247</v>
          </cell>
        </row>
        <row r="9">
          <cell r="L9">
            <v>640</v>
          </cell>
        </row>
        <row r="10">
          <cell r="L10">
            <v>288.5</v>
          </cell>
        </row>
        <row r="11">
          <cell r="L11">
            <v>54</v>
          </cell>
        </row>
        <row r="12">
          <cell r="L12">
            <v>432.53999999999996</v>
          </cell>
        </row>
        <row r="13">
          <cell r="L13">
            <v>2790</v>
          </cell>
        </row>
        <row r="14">
          <cell r="L14">
            <v>945</v>
          </cell>
        </row>
        <row r="16">
          <cell r="L16">
            <v>300</v>
          </cell>
        </row>
        <row r="17">
          <cell r="L17">
            <v>267</v>
          </cell>
        </row>
        <row r="20">
          <cell r="L20">
            <v>1872.6799999999998</v>
          </cell>
        </row>
        <row r="22">
          <cell r="L22">
            <v>182</v>
          </cell>
        </row>
        <row r="23">
          <cell r="L23">
            <v>816.25</v>
          </cell>
        </row>
        <row r="24">
          <cell r="L24">
            <v>2301</v>
          </cell>
        </row>
        <row r="25">
          <cell r="L25">
            <v>2415.3000000000002</v>
          </cell>
        </row>
        <row r="26">
          <cell r="L26">
            <v>18740</v>
          </cell>
        </row>
        <row r="28">
          <cell r="L28">
            <v>4643.33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4"/>
      <sheetName val="SHKURT 2024"/>
      <sheetName val="MARS 2024"/>
      <sheetName val="PRILL - 2024"/>
      <sheetName val="MAJ - 2024"/>
      <sheetName val="QERSHOR - 2024"/>
      <sheetName val="KORRIK 2024"/>
      <sheetName val="GUSHT 2024"/>
      <sheetName val="SHTATOR 2024"/>
      <sheetName val="TETOR 2024"/>
      <sheetName val="NENTOR 2024"/>
      <sheetName val="DHJETOR 2024"/>
      <sheetName val="TOTALI 2024"/>
      <sheetName val="PARTICIPIM NGA QYTETARET NENTOR"/>
      <sheetName val="Sheet1"/>
    </sheetNames>
    <sheetDataSet>
      <sheetData sheetId="0"/>
      <sheetData sheetId="1"/>
      <sheetData sheetId="2"/>
      <sheetData sheetId="3">
        <row r="2">
          <cell r="L2">
            <v>92297.209999999992</v>
          </cell>
          <cell r="M2">
            <v>36</v>
          </cell>
        </row>
        <row r="3">
          <cell r="L3">
            <v>6820</v>
          </cell>
        </row>
        <row r="4">
          <cell r="L4">
            <v>4386.2700000000004</v>
          </cell>
        </row>
        <row r="5">
          <cell r="L5">
            <v>41</v>
          </cell>
        </row>
        <row r="7">
          <cell r="L7">
            <v>77</v>
          </cell>
        </row>
        <row r="8">
          <cell r="L8">
            <v>4082</v>
          </cell>
        </row>
        <row r="9">
          <cell r="L9">
            <v>420</v>
          </cell>
        </row>
        <row r="10">
          <cell r="L10">
            <v>405.70000000000005</v>
          </cell>
        </row>
        <row r="11">
          <cell r="L11">
            <v>162</v>
          </cell>
        </row>
        <row r="12">
          <cell r="L12">
            <v>550.46</v>
          </cell>
        </row>
        <row r="13">
          <cell r="L13">
            <v>9180</v>
          </cell>
        </row>
        <row r="14">
          <cell r="L14">
            <v>3076</v>
          </cell>
        </row>
        <row r="16">
          <cell r="L16">
            <v>1090</v>
          </cell>
        </row>
        <row r="17">
          <cell r="L17">
            <v>630</v>
          </cell>
        </row>
        <row r="20">
          <cell r="L20">
            <v>132</v>
          </cell>
        </row>
        <row r="22">
          <cell r="L22">
            <v>91</v>
          </cell>
        </row>
        <row r="23">
          <cell r="L23">
            <v>300</v>
          </cell>
        </row>
        <row r="24">
          <cell r="L24">
            <v>3009</v>
          </cell>
        </row>
        <row r="25">
          <cell r="L25">
            <v>2505</v>
          </cell>
        </row>
        <row r="26">
          <cell r="L26">
            <v>2190</v>
          </cell>
        </row>
        <row r="28">
          <cell r="L28">
            <v>3929</v>
          </cell>
        </row>
      </sheetData>
      <sheetData sheetId="4">
        <row r="2">
          <cell r="L2">
            <v>65179.820000000007</v>
          </cell>
          <cell r="M2">
            <v>26</v>
          </cell>
        </row>
        <row r="3">
          <cell r="L3">
            <v>7070</v>
          </cell>
        </row>
        <row r="4">
          <cell r="L4">
            <v>3068.2</v>
          </cell>
        </row>
        <row r="5">
          <cell r="L5">
            <v>68</v>
          </cell>
        </row>
        <row r="7">
          <cell r="L7">
            <v>73</v>
          </cell>
        </row>
        <row r="8">
          <cell r="L8">
            <v>2393</v>
          </cell>
        </row>
        <row r="9">
          <cell r="L9">
            <v>670</v>
          </cell>
        </row>
        <row r="10">
          <cell r="L10">
            <v>265.60000000000002</v>
          </cell>
        </row>
        <row r="11">
          <cell r="L11">
            <v>126</v>
          </cell>
        </row>
        <row r="12">
          <cell r="L12">
            <v>3527.2400000000002</v>
          </cell>
        </row>
        <row r="13">
          <cell r="L13">
            <v>1900</v>
          </cell>
        </row>
        <row r="14">
          <cell r="L14">
            <v>1077</v>
          </cell>
        </row>
        <row r="16">
          <cell r="L16">
            <v>1250</v>
          </cell>
        </row>
        <row r="17">
          <cell r="L17">
            <v>1174.5</v>
          </cell>
        </row>
        <row r="20">
          <cell r="L20">
            <v>1389.2</v>
          </cell>
        </row>
        <row r="22">
          <cell r="L22">
            <v>1091</v>
          </cell>
        </row>
        <row r="23">
          <cell r="L23">
            <v>609.36</v>
          </cell>
        </row>
        <row r="24">
          <cell r="L24">
            <v>2502</v>
          </cell>
        </row>
        <row r="25">
          <cell r="L25">
            <v>2475</v>
          </cell>
        </row>
        <row r="26">
          <cell r="L26">
            <v>860</v>
          </cell>
        </row>
        <row r="28">
          <cell r="L28">
            <v>5640</v>
          </cell>
        </row>
        <row r="31">
          <cell r="L31">
            <v>15750</v>
          </cell>
        </row>
        <row r="32">
          <cell r="L32">
            <v>13380.599999999999</v>
          </cell>
        </row>
      </sheetData>
      <sheetData sheetId="5">
        <row r="2">
          <cell r="L2">
            <v>24296.799999999999</v>
          </cell>
          <cell r="M2">
            <v>26</v>
          </cell>
        </row>
        <row r="3">
          <cell r="L3">
            <v>7421</v>
          </cell>
        </row>
        <row r="4">
          <cell r="L4">
            <v>12936.019999999999</v>
          </cell>
        </row>
        <row r="5">
          <cell r="L5">
            <v>25</v>
          </cell>
        </row>
        <row r="7">
          <cell r="L7">
            <v>125</v>
          </cell>
        </row>
        <row r="8">
          <cell r="L8">
            <v>2983</v>
          </cell>
        </row>
        <row r="9">
          <cell r="L9">
            <v>160</v>
          </cell>
        </row>
        <row r="10">
          <cell r="L10">
            <v>93.009999999999991</v>
          </cell>
        </row>
        <row r="11">
          <cell r="L11">
            <v>108</v>
          </cell>
        </row>
        <row r="12">
          <cell r="L12">
            <v>999.43000000000006</v>
          </cell>
        </row>
        <row r="13">
          <cell r="L13">
            <v>2980</v>
          </cell>
        </row>
        <row r="14">
          <cell r="L14">
            <v>1173</v>
          </cell>
        </row>
        <row r="16">
          <cell r="L16">
            <v>50</v>
          </cell>
        </row>
        <row r="17">
          <cell r="L17">
            <v>230</v>
          </cell>
        </row>
        <row r="22">
          <cell r="L22">
            <v>273</v>
          </cell>
        </row>
        <row r="23">
          <cell r="L23">
            <v>430</v>
          </cell>
        </row>
        <row r="24">
          <cell r="L24">
            <v>2101</v>
          </cell>
        </row>
        <row r="25">
          <cell r="L25">
            <v>2253</v>
          </cell>
        </row>
        <row r="26">
          <cell r="L26">
            <v>1120</v>
          </cell>
        </row>
        <row r="28">
          <cell r="L28">
            <v>5390</v>
          </cell>
        </row>
        <row r="32">
          <cell r="L32">
            <v>415.79999999999995</v>
          </cell>
        </row>
      </sheetData>
      <sheetData sheetId="6">
        <row r="2">
          <cell r="L2">
            <v>36089.299999999996</v>
          </cell>
          <cell r="M2">
            <v>36</v>
          </cell>
        </row>
        <row r="3">
          <cell r="L3">
            <v>9240</v>
          </cell>
        </row>
        <row r="4">
          <cell r="L4">
            <v>3334.81</v>
          </cell>
        </row>
        <row r="5">
          <cell r="L5">
            <v>69</v>
          </cell>
        </row>
        <row r="7">
          <cell r="L7">
            <v>347</v>
          </cell>
        </row>
        <row r="8">
          <cell r="L8">
            <v>3464</v>
          </cell>
        </row>
        <row r="9">
          <cell r="L9">
            <v>620</v>
          </cell>
        </row>
        <row r="10">
          <cell r="L10">
            <v>584.6</v>
          </cell>
        </row>
        <row r="11">
          <cell r="L11">
            <v>102</v>
          </cell>
        </row>
        <row r="12">
          <cell r="L12">
            <v>678.96</v>
          </cell>
        </row>
        <row r="13">
          <cell r="L13">
            <v>3650</v>
          </cell>
        </row>
        <row r="14">
          <cell r="L14">
            <v>1572</v>
          </cell>
        </row>
        <row r="15">
          <cell r="L15">
            <v>375</v>
          </cell>
        </row>
        <row r="16">
          <cell r="L16">
            <v>320.03999999999996</v>
          </cell>
        </row>
        <row r="17">
          <cell r="L17">
            <v>1523</v>
          </cell>
        </row>
        <row r="22">
          <cell r="L22">
            <v>91</v>
          </cell>
        </row>
        <row r="23">
          <cell r="L23">
            <v>224</v>
          </cell>
        </row>
        <row r="24">
          <cell r="L24">
            <v>3070</v>
          </cell>
        </row>
        <row r="25">
          <cell r="L25">
            <v>1035</v>
          </cell>
        </row>
        <row r="26">
          <cell r="L26">
            <v>34</v>
          </cell>
        </row>
        <row r="27">
          <cell r="L27">
            <v>6</v>
          </cell>
        </row>
        <row r="28">
          <cell r="L28">
            <v>4840</v>
          </cell>
        </row>
        <row r="32">
          <cell r="L32">
            <v>0.6</v>
          </cell>
        </row>
      </sheetData>
      <sheetData sheetId="7">
        <row r="2">
          <cell r="L2">
            <v>86387.880000000019</v>
          </cell>
          <cell r="M2">
            <v>42.5</v>
          </cell>
        </row>
        <row r="3">
          <cell r="L3">
            <v>9335</v>
          </cell>
        </row>
        <row r="4">
          <cell r="L4">
            <v>2871.9300000000003</v>
          </cell>
        </row>
        <row r="5">
          <cell r="L5">
            <v>137</v>
          </cell>
        </row>
        <row r="6">
          <cell r="L6">
            <v>22</v>
          </cell>
        </row>
        <row r="7">
          <cell r="L7">
            <v>173</v>
          </cell>
        </row>
        <row r="8">
          <cell r="L8">
            <v>4897</v>
          </cell>
        </row>
        <row r="9">
          <cell r="L9">
            <v>1095</v>
          </cell>
        </row>
        <row r="10">
          <cell r="L10">
            <v>195.3</v>
          </cell>
        </row>
        <row r="11">
          <cell r="L11">
            <v>90</v>
          </cell>
        </row>
        <row r="12">
          <cell r="L12">
            <v>200.94</v>
          </cell>
        </row>
        <row r="13">
          <cell r="L13">
            <v>5940</v>
          </cell>
        </row>
        <row r="14">
          <cell r="L14">
            <v>1327</v>
          </cell>
        </row>
        <row r="17">
          <cell r="L17">
            <v>1394.4999999999998</v>
          </cell>
        </row>
        <row r="22">
          <cell r="L22">
            <v>509</v>
          </cell>
        </row>
        <row r="23">
          <cell r="L23">
            <v>1848</v>
          </cell>
        </row>
        <row r="24">
          <cell r="L24">
            <v>4672.5</v>
          </cell>
        </row>
        <row r="26">
          <cell r="L26">
            <v>608</v>
          </cell>
        </row>
        <row r="27">
          <cell r="L27">
            <v>12</v>
          </cell>
        </row>
        <row r="28">
          <cell r="L28">
            <v>4190</v>
          </cell>
        </row>
      </sheetData>
      <sheetData sheetId="8">
        <row r="2">
          <cell r="L2">
            <v>52545.59</v>
          </cell>
          <cell r="M2">
            <v>38</v>
          </cell>
        </row>
        <row r="3">
          <cell r="L3">
            <v>7705</v>
          </cell>
        </row>
        <row r="4">
          <cell r="L4">
            <v>36771.25</v>
          </cell>
        </row>
        <row r="5">
          <cell r="L5">
            <v>42</v>
          </cell>
        </row>
        <row r="7">
          <cell r="L7">
            <v>175</v>
          </cell>
        </row>
        <row r="8">
          <cell r="L8">
            <v>3940</v>
          </cell>
        </row>
        <row r="9">
          <cell r="L9">
            <v>836</v>
          </cell>
        </row>
        <row r="10">
          <cell r="L10">
            <v>145.6</v>
          </cell>
        </row>
        <row r="11">
          <cell r="L11">
            <v>525</v>
          </cell>
        </row>
        <row r="12">
          <cell r="L12">
            <v>100</v>
          </cell>
        </row>
        <row r="13">
          <cell r="L13">
            <v>6490</v>
          </cell>
        </row>
        <row r="14">
          <cell r="L14">
            <v>1112</v>
          </cell>
        </row>
        <row r="16">
          <cell r="L16">
            <v>2700</v>
          </cell>
        </row>
        <row r="17">
          <cell r="L17">
            <v>524</v>
          </cell>
        </row>
        <row r="20">
          <cell r="L20">
            <v>3820.2</v>
          </cell>
        </row>
        <row r="23">
          <cell r="L23">
            <v>1090</v>
          </cell>
        </row>
        <row r="24">
          <cell r="L24">
            <v>2551</v>
          </cell>
        </row>
        <row r="25">
          <cell r="L25">
            <v>2274</v>
          </cell>
        </row>
        <row r="26">
          <cell r="L26">
            <v>19140</v>
          </cell>
        </row>
        <row r="27">
          <cell r="L27">
            <v>4</v>
          </cell>
        </row>
        <row r="28">
          <cell r="L28">
            <v>6598</v>
          </cell>
        </row>
      </sheetData>
      <sheetData sheetId="9">
        <row r="2">
          <cell r="L2">
            <v>24566.44</v>
          </cell>
          <cell r="M2">
            <v>29.5</v>
          </cell>
        </row>
        <row r="3">
          <cell r="L3">
            <v>9055</v>
          </cell>
        </row>
        <row r="4">
          <cell r="L4">
            <v>2761.3799999999997</v>
          </cell>
        </row>
        <row r="5">
          <cell r="L5">
            <v>26</v>
          </cell>
        </row>
        <row r="7">
          <cell r="L7">
            <v>6</v>
          </cell>
        </row>
        <row r="8">
          <cell r="L8">
            <v>2429</v>
          </cell>
        </row>
        <row r="9">
          <cell r="L9">
            <v>460</v>
          </cell>
        </row>
        <row r="10">
          <cell r="L10">
            <v>104.31</v>
          </cell>
        </row>
        <row r="11">
          <cell r="L11">
            <v>375</v>
          </cell>
        </row>
        <row r="12">
          <cell r="L12">
            <v>771.8900000000001</v>
          </cell>
        </row>
        <row r="13">
          <cell r="L13">
            <v>1520</v>
          </cell>
        </row>
        <row r="14">
          <cell r="L14">
            <v>930</v>
          </cell>
        </row>
        <row r="16">
          <cell r="L16">
            <v>2240</v>
          </cell>
        </row>
        <row r="17">
          <cell r="L17">
            <v>378</v>
          </cell>
        </row>
        <row r="20">
          <cell r="L20">
            <v>1383.37</v>
          </cell>
        </row>
        <row r="22">
          <cell r="L22">
            <v>200</v>
          </cell>
        </row>
        <row r="23">
          <cell r="L23">
            <v>583.4</v>
          </cell>
        </row>
        <row r="24">
          <cell r="L24">
            <v>2965.5</v>
          </cell>
        </row>
        <row r="25">
          <cell r="L25">
            <v>2313</v>
          </cell>
        </row>
        <row r="26">
          <cell r="L26">
            <v>2460</v>
          </cell>
        </row>
        <row r="28">
          <cell r="L28">
            <v>5195</v>
          </cell>
        </row>
      </sheetData>
      <sheetData sheetId="10">
        <row r="2">
          <cell r="L2">
            <v>23433.739999999998</v>
          </cell>
          <cell r="M2">
            <v>33.5</v>
          </cell>
        </row>
        <row r="3">
          <cell r="L3">
            <v>7610</v>
          </cell>
        </row>
        <row r="4">
          <cell r="L4">
            <v>1345.4</v>
          </cell>
        </row>
        <row r="5">
          <cell r="L5">
            <v>48</v>
          </cell>
        </row>
        <row r="7">
          <cell r="L7">
            <v>171</v>
          </cell>
        </row>
        <row r="8">
          <cell r="L8">
            <v>3539</v>
          </cell>
        </row>
        <row r="9">
          <cell r="L9">
            <v>912</v>
          </cell>
        </row>
        <row r="10">
          <cell r="L10">
            <v>79</v>
          </cell>
        </row>
        <row r="11">
          <cell r="L11">
            <v>150</v>
          </cell>
        </row>
        <row r="13">
          <cell r="L13">
            <v>2135</v>
          </cell>
        </row>
        <row r="14">
          <cell r="L14">
            <v>1551</v>
          </cell>
        </row>
        <row r="16">
          <cell r="L16">
            <v>1370</v>
          </cell>
        </row>
        <row r="17">
          <cell r="L17">
            <v>228</v>
          </cell>
        </row>
        <row r="20">
          <cell r="L20">
            <v>800.4</v>
          </cell>
        </row>
        <row r="22">
          <cell r="L22">
            <v>91</v>
          </cell>
        </row>
        <row r="23">
          <cell r="L23">
            <v>552.15000000000009</v>
          </cell>
        </row>
        <row r="24">
          <cell r="L24">
            <v>2059</v>
          </cell>
        </row>
        <row r="25">
          <cell r="L25">
            <v>2313</v>
          </cell>
        </row>
        <row r="26">
          <cell r="L26">
            <v>1700</v>
          </cell>
        </row>
        <row r="28">
          <cell r="L28">
            <v>4046</v>
          </cell>
        </row>
        <row r="31">
          <cell r="L31">
            <v>7794.9999999999991</v>
          </cell>
        </row>
        <row r="32">
          <cell r="L32">
            <v>3375</v>
          </cell>
        </row>
      </sheetData>
      <sheetData sheetId="11">
        <row r="2">
          <cell r="L2">
            <v>48656.92</v>
          </cell>
          <cell r="M2">
            <v>52</v>
          </cell>
        </row>
        <row r="3">
          <cell r="L3">
            <v>8771.5</v>
          </cell>
        </row>
        <row r="4">
          <cell r="L4">
            <v>98025.479999999981</v>
          </cell>
        </row>
        <row r="5">
          <cell r="L5">
            <v>31</v>
          </cell>
        </row>
        <row r="7">
          <cell r="L7">
            <v>21</v>
          </cell>
        </row>
        <row r="8">
          <cell r="L8">
            <v>3797</v>
          </cell>
        </row>
        <row r="9">
          <cell r="L9">
            <v>480</v>
          </cell>
        </row>
        <row r="10">
          <cell r="L10">
            <v>163.12</v>
          </cell>
        </row>
        <row r="11">
          <cell r="L11">
            <v>120</v>
          </cell>
        </row>
        <row r="12">
          <cell r="L12">
            <v>9431.590000000002</v>
          </cell>
        </row>
        <row r="13">
          <cell r="L13">
            <v>5590</v>
          </cell>
        </row>
        <row r="14">
          <cell r="L14">
            <v>1154</v>
          </cell>
        </row>
        <row r="16">
          <cell r="L16">
            <v>665</v>
          </cell>
        </row>
        <row r="17">
          <cell r="L17">
            <v>997.5</v>
          </cell>
        </row>
        <row r="22">
          <cell r="L22">
            <v>3640</v>
          </cell>
        </row>
        <row r="23">
          <cell r="L23">
            <v>753.47</v>
          </cell>
        </row>
        <row r="24">
          <cell r="L24">
            <v>4063.5</v>
          </cell>
        </row>
        <row r="25">
          <cell r="L25">
            <v>2367</v>
          </cell>
        </row>
        <row r="26">
          <cell r="L26">
            <v>1324.7</v>
          </cell>
        </row>
        <row r="28">
          <cell r="L28">
            <v>3482</v>
          </cell>
        </row>
        <row r="30">
          <cell r="L30">
            <v>9799.02</v>
          </cell>
        </row>
      </sheetData>
      <sheetData sheetId="12">
        <row r="3">
          <cell r="D3">
            <v>35979.620000000003</v>
          </cell>
        </row>
        <row r="4">
          <cell r="D4">
            <v>7310.5</v>
          </cell>
        </row>
        <row r="5">
          <cell r="D5">
            <v>94351.069999999992</v>
          </cell>
        </row>
        <row r="6">
          <cell r="D6">
            <v>32</v>
          </cell>
        </row>
        <row r="7">
          <cell r="D7">
            <v>0</v>
          </cell>
        </row>
        <row r="8">
          <cell r="D8">
            <v>131</v>
          </cell>
        </row>
        <row r="9">
          <cell r="D9">
            <v>2464</v>
          </cell>
        </row>
        <row r="10">
          <cell r="D10">
            <v>320</v>
          </cell>
        </row>
        <row r="11">
          <cell r="D11">
            <v>128.9</v>
          </cell>
        </row>
        <row r="12">
          <cell r="D12">
            <v>72</v>
          </cell>
        </row>
        <row r="13">
          <cell r="D13">
            <v>1007.96</v>
          </cell>
        </row>
        <row r="14">
          <cell r="D14">
            <v>2137</v>
          </cell>
        </row>
        <row r="15">
          <cell r="D15">
            <v>0</v>
          </cell>
        </row>
        <row r="16">
          <cell r="D16">
            <v>3950</v>
          </cell>
        </row>
        <row r="17">
          <cell r="D17">
            <v>629.5</v>
          </cell>
        </row>
        <row r="18">
          <cell r="D18">
            <v>12150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210</v>
          </cell>
        </row>
        <row r="22">
          <cell r="D22">
            <v>0</v>
          </cell>
        </row>
        <row r="23">
          <cell r="D23">
            <v>182</v>
          </cell>
        </row>
        <row r="24">
          <cell r="D24">
            <v>360</v>
          </cell>
        </row>
        <row r="25">
          <cell r="D25">
            <v>2545</v>
          </cell>
        </row>
        <row r="26">
          <cell r="D26">
            <v>2574</v>
          </cell>
        </row>
        <row r="27">
          <cell r="D27">
            <v>2760</v>
          </cell>
        </row>
        <row r="28">
          <cell r="D28">
            <v>0</v>
          </cell>
        </row>
        <row r="29">
          <cell r="D29">
            <v>6136</v>
          </cell>
        </row>
        <row r="33">
          <cell r="D33">
            <v>25.5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2"/>
  <sheetViews>
    <sheetView tabSelected="1" view="pageBreakPreview" zoomScale="120" zoomScaleNormal="100" zoomScaleSheetLayoutView="120" workbookViewId="0">
      <selection activeCell="K53" sqref="K53"/>
    </sheetView>
  </sheetViews>
  <sheetFormatPr defaultRowHeight="15.75" x14ac:dyDescent="0.25"/>
  <cols>
    <col min="1" max="1" width="4.7109375" style="4" customWidth="1"/>
    <col min="2" max="2" width="8.7109375" style="4" customWidth="1"/>
    <col min="3" max="3" width="21.5703125" style="4" customWidth="1"/>
    <col min="4" max="4" width="13.28515625" style="4" customWidth="1"/>
    <col min="5" max="5" width="13" style="4" customWidth="1"/>
    <col min="6" max="7" width="13.140625" style="4" customWidth="1"/>
    <col min="8" max="8" width="13.28515625" style="4" customWidth="1"/>
    <col min="9" max="9" width="12.7109375" style="4" customWidth="1"/>
    <col min="10" max="10" width="14.85546875" style="4" customWidth="1"/>
    <col min="11" max="11" width="13.140625" style="28" customWidth="1"/>
    <col min="12" max="12" width="13.7109375" style="4" customWidth="1"/>
    <col min="13" max="13" width="13.28515625" style="4" customWidth="1"/>
    <col min="14" max="14" width="12" style="4" customWidth="1"/>
    <col min="15" max="15" width="13.7109375" style="4" customWidth="1"/>
    <col min="16" max="16" width="15.28515625" style="4" customWidth="1"/>
    <col min="17" max="17" width="10.140625" style="4" customWidth="1"/>
    <col min="18" max="18" width="15.42578125" style="4" customWidth="1"/>
    <col min="19" max="19" width="10.5703125" style="4" hidden="1" customWidth="1"/>
    <col min="20" max="20" width="15.28515625" style="4" customWidth="1"/>
    <col min="21" max="16384" width="9.140625" style="4"/>
  </cols>
  <sheetData>
    <row r="1" spans="1:20" x14ac:dyDescent="0.25">
      <c r="A1" s="1" t="s">
        <v>62</v>
      </c>
      <c r="B1" s="1"/>
      <c r="C1" s="1"/>
      <c r="D1" s="1"/>
      <c r="E1" s="1"/>
      <c r="F1" s="1"/>
    </row>
    <row r="2" spans="1:20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1" t="s">
        <v>16</v>
      </c>
    </row>
    <row r="3" spans="1:20" x14ac:dyDescent="0.25">
      <c r="A3" s="21"/>
      <c r="B3" s="21" t="s">
        <v>17</v>
      </c>
      <c r="C3" s="21" t="s">
        <v>18</v>
      </c>
      <c r="D3" s="21" t="s">
        <v>19</v>
      </c>
      <c r="E3" s="21" t="s">
        <v>20</v>
      </c>
      <c r="F3" s="21" t="s">
        <v>21</v>
      </c>
      <c r="G3" s="21" t="s">
        <v>22</v>
      </c>
      <c r="H3" s="21" t="s">
        <v>23</v>
      </c>
      <c r="I3" s="21" t="s">
        <v>24</v>
      </c>
      <c r="J3" s="21" t="s">
        <v>25</v>
      </c>
      <c r="K3" s="21" t="s">
        <v>26</v>
      </c>
      <c r="L3" s="21" t="s">
        <v>27</v>
      </c>
      <c r="M3" s="21" t="s">
        <v>28</v>
      </c>
      <c r="N3" s="21" t="s">
        <v>29</v>
      </c>
      <c r="O3" s="21" t="s">
        <v>30</v>
      </c>
      <c r="P3" s="21"/>
      <c r="Q3" s="21"/>
    </row>
    <row r="4" spans="1:20" x14ac:dyDescent="0.25">
      <c r="A4" s="30">
        <v>1</v>
      </c>
      <c r="B4" s="31">
        <v>40110</v>
      </c>
      <c r="C4" s="30" t="s">
        <v>31</v>
      </c>
      <c r="D4" s="9">
        <f>'[1]JANAR 2024'!$L$2</f>
        <v>31204.120000000006</v>
      </c>
      <c r="E4" s="9">
        <f>'[1]SHKURT 2024'!$L$2</f>
        <v>30362.000000000004</v>
      </c>
      <c r="F4" s="9">
        <f>'[2]TOTALI 2024'!$D$3</f>
        <v>35979.620000000003</v>
      </c>
      <c r="G4" s="9">
        <f>'[2]PRILL - 2024'!$L$2</f>
        <v>92297.209999999992</v>
      </c>
      <c r="H4" s="9">
        <f>'[2]MAJ - 2024'!$L$2</f>
        <v>65179.820000000007</v>
      </c>
      <c r="I4" s="9">
        <f>'[2]QERSHOR - 2024'!$L$2</f>
        <v>24296.799999999999</v>
      </c>
      <c r="J4" s="9">
        <f>'[2]KORRIK 2024'!$L$2</f>
        <v>36089.299999999996</v>
      </c>
      <c r="K4" s="9">
        <f>'[2]GUSHT 2024'!$L$2</f>
        <v>86387.880000000019</v>
      </c>
      <c r="L4" s="9">
        <f>'[2]SHTATOR 2024'!$L$2</f>
        <v>52545.59</v>
      </c>
      <c r="M4" s="9">
        <f>'[2]TETOR 2024'!$L$2</f>
        <v>24566.44</v>
      </c>
      <c r="N4" s="9">
        <f>'[2]NENTOR 2024'!$L$2</f>
        <v>23433.739999999998</v>
      </c>
      <c r="O4" s="9">
        <f>'[2]DHJETOR 2024'!$L$2</f>
        <v>48656.92</v>
      </c>
      <c r="P4" s="9">
        <f>D4+E4+F4+G4+H4+I4+J4+K4+L4+M4+N4+O4</f>
        <v>550999.43999999994</v>
      </c>
      <c r="Q4" s="9">
        <f>P4/P34*100</f>
        <v>42.753279882109439</v>
      </c>
      <c r="R4" s="18"/>
      <c r="T4" s="2"/>
    </row>
    <row r="5" spans="1:20" x14ac:dyDescent="0.25">
      <c r="A5" s="30">
        <v>2</v>
      </c>
      <c r="B5" s="31">
        <v>50001</v>
      </c>
      <c r="C5" s="30" t="s">
        <v>32</v>
      </c>
      <c r="D5" s="9">
        <f>'[1]JANAR 2024'!$L$3</f>
        <v>7281.92</v>
      </c>
      <c r="E5" s="9">
        <f>'[1]SHKURT 2024'!$L$3</f>
        <v>6005</v>
      </c>
      <c r="F5" s="9">
        <f>'[2]TOTALI 2024'!$D$4</f>
        <v>7310.5</v>
      </c>
      <c r="G5" s="9">
        <f>'[2]PRILL - 2024'!$L$3</f>
        <v>6820</v>
      </c>
      <c r="H5" s="9">
        <f>'[2]MAJ - 2024'!$L$3</f>
        <v>7070</v>
      </c>
      <c r="I5" s="9">
        <f>'[2]QERSHOR - 2024'!$L$3</f>
        <v>7421</v>
      </c>
      <c r="J5" s="9">
        <f>'[2]KORRIK 2024'!$L$3</f>
        <v>9240</v>
      </c>
      <c r="K5" s="9">
        <f>'[2]GUSHT 2024'!$L$3</f>
        <v>9335</v>
      </c>
      <c r="L5" s="9">
        <f>'[2]SHTATOR 2024'!$L$3</f>
        <v>7705</v>
      </c>
      <c r="M5" s="9">
        <f>'[2]TETOR 2024'!$L$3</f>
        <v>9055</v>
      </c>
      <c r="N5" s="9">
        <f>'[2]NENTOR 2024'!$L$3</f>
        <v>7610</v>
      </c>
      <c r="O5" s="9">
        <f>'[2]DHJETOR 2024'!$L$3</f>
        <v>8771.5</v>
      </c>
      <c r="P5" s="9">
        <f t="shared" ref="P5:P32" si="0">D5+E5+F5+G5+H5+I5+J5+K5+L5+M5+N5+O5</f>
        <v>93624.92</v>
      </c>
      <c r="Q5" s="9">
        <f>P5/P34*100</f>
        <v>7.2645671086346395</v>
      </c>
      <c r="R5" s="29"/>
      <c r="T5" s="18"/>
    </row>
    <row r="6" spans="1:20" s="28" customFormat="1" x14ac:dyDescent="0.25">
      <c r="A6" s="30">
        <v>3</v>
      </c>
      <c r="B6" s="31">
        <v>50009</v>
      </c>
      <c r="C6" s="30" t="s">
        <v>33</v>
      </c>
      <c r="D6" s="9">
        <f>'[1]JANAR 2024'!$L$4</f>
        <v>1968.9899999999998</v>
      </c>
      <c r="E6" s="9">
        <f>'[1]SHKURT 2024'!$L$4</f>
        <v>2653.45</v>
      </c>
      <c r="F6" s="9">
        <f>'[2]TOTALI 2024'!$D$5</f>
        <v>94351.069999999992</v>
      </c>
      <c r="G6" s="9">
        <f>'[2]PRILL - 2024'!$L$4</f>
        <v>4386.2700000000004</v>
      </c>
      <c r="H6" s="9">
        <f>'[2]MAJ - 2024'!$L$4</f>
        <v>3068.2</v>
      </c>
      <c r="I6" s="9">
        <f>'[2]QERSHOR - 2024'!$L$4</f>
        <v>12936.019999999999</v>
      </c>
      <c r="J6" s="9">
        <f>'[2]KORRIK 2024'!$L$4</f>
        <v>3334.81</v>
      </c>
      <c r="K6" s="9">
        <f>'[2]GUSHT 2024'!$L$4</f>
        <v>2871.9300000000003</v>
      </c>
      <c r="L6" s="9">
        <f>'[2]SHTATOR 2024'!$L$4</f>
        <v>36771.25</v>
      </c>
      <c r="M6" s="9">
        <f>'[2]TETOR 2024'!$L$4</f>
        <v>2761.3799999999997</v>
      </c>
      <c r="N6" s="9">
        <f>'[2]NENTOR 2024'!$L$4</f>
        <v>1345.4</v>
      </c>
      <c r="O6" s="9">
        <f>'[2]DHJETOR 2024'!$L$4</f>
        <v>98025.479999999981</v>
      </c>
      <c r="P6" s="9">
        <f t="shared" si="0"/>
        <v>264474.25</v>
      </c>
      <c r="Q6" s="9">
        <f>P6/P34*100</f>
        <v>20.52114904483566</v>
      </c>
    </row>
    <row r="7" spans="1:20" s="28" customFormat="1" x14ac:dyDescent="0.25">
      <c r="A7" s="30">
        <v>4</v>
      </c>
      <c r="B7" s="31">
        <v>50013</v>
      </c>
      <c r="C7" s="30" t="s">
        <v>34</v>
      </c>
      <c r="D7" s="9">
        <f>'[1]JANAR 2024'!$L$5</f>
        <v>68</v>
      </c>
      <c r="E7" s="9">
        <f>'[1]SHKURT 2024'!$L$5</f>
        <v>16</v>
      </c>
      <c r="F7" s="9">
        <f>'[2]TOTALI 2024'!$D$6</f>
        <v>32</v>
      </c>
      <c r="G7" s="9">
        <f>'[2]PRILL - 2024'!$L$5</f>
        <v>41</v>
      </c>
      <c r="H7" s="9">
        <f>'[2]MAJ - 2024'!$L$5</f>
        <v>68</v>
      </c>
      <c r="I7" s="9">
        <f>'[2]QERSHOR - 2024'!$L$5</f>
        <v>25</v>
      </c>
      <c r="J7" s="9">
        <f>'[2]KORRIK 2024'!$L$5</f>
        <v>69</v>
      </c>
      <c r="K7" s="9">
        <f>'[2]GUSHT 2024'!$L$5</f>
        <v>137</v>
      </c>
      <c r="L7" s="9">
        <f>'[2]SHTATOR 2024'!$L$5</f>
        <v>42</v>
      </c>
      <c r="M7" s="9">
        <f>'[2]TETOR 2024'!$L$5</f>
        <v>26</v>
      </c>
      <c r="N7" s="9">
        <f>'[2]NENTOR 2024'!$L$5</f>
        <v>48</v>
      </c>
      <c r="O7" s="9">
        <f>'[2]DHJETOR 2024'!$L$5</f>
        <v>31</v>
      </c>
      <c r="P7" s="9">
        <f t="shared" si="0"/>
        <v>603</v>
      </c>
      <c r="Q7" s="9">
        <f>P7/P34*100</f>
        <v>4.6788119728237827E-2</v>
      </c>
    </row>
    <row r="8" spans="1:20" s="28" customFormat="1" x14ac:dyDescent="0.25">
      <c r="A8" s="30">
        <v>5</v>
      </c>
      <c r="B8" s="31">
        <v>50014</v>
      </c>
      <c r="C8" s="30" t="s">
        <v>35</v>
      </c>
      <c r="D8" s="9">
        <f>'[2]JANAR 2024'!$L$6</f>
        <v>0</v>
      </c>
      <c r="E8" s="9">
        <f>'[2]SHKURT 2024'!$L$6</f>
        <v>0</v>
      </c>
      <c r="F8" s="9">
        <f>'[2]TOTALI 2024'!$D$7</f>
        <v>0</v>
      </c>
      <c r="G8" s="9">
        <f>'[2]PRILL - 2024'!$L$6</f>
        <v>0</v>
      </c>
      <c r="H8" s="9">
        <f>'[2]MAJ - 2024'!$L$6</f>
        <v>0</v>
      </c>
      <c r="I8" s="9">
        <f>'[2]QERSHOR - 2024'!$L$6</f>
        <v>0</v>
      </c>
      <c r="J8" s="9">
        <f>'[2]KORRIK 2024'!$L$6</f>
        <v>0</v>
      </c>
      <c r="K8" s="9">
        <f>'[2]GUSHT 2024'!$L$6</f>
        <v>22</v>
      </c>
      <c r="L8" s="9">
        <f>'[2]SHTATOR 2024'!$L$6</f>
        <v>0</v>
      </c>
      <c r="M8" s="9">
        <f>'[2]TETOR 2024'!$L$6</f>
        <v>0</v>
      </c>
      <c r="N8" s="9">
        <f>'[2]NENTOR 2024'!$L$6</f>
        <v>0</v>
      </c>
      <c r="O8" s="9">
        <f>'[2]DHJETOR 2024'!$L$6</f>
        <v>0</v>
      </c>
      <c r="P8" s="9">
        <f t="shared" si="0"/>
        <v>22</v>
      </c>
      <c r="Q8" s="9">
        <f>P8/P34*100</f>
        <v>1.7070292438163056E-3</v>
      </c>
    </row>
    <row r="9" spans="1:20" s="28" customFormat="1" x14ac:dyDescent="0.25">
      <c r="A9" s="30">
        <v>6</v>
      </c>
      <c r="B9" s="31">
        <v>50015</v>
      </c>
      <c r="C9" s="30" t="s">
        <v>36</v>
      </c>
      <c r="D9" s="9">
        <f>'[1]JANAR 2024'!$L$7</f>
        <v>131</v>
      </c>
      <c r="E9" s="9">
        <f>'[1]SHKURT 2024'!$L$7</f>
        <v>120</v>
      </c>
      <c r="F9" s="9">
        <f>'[2]TOTALI 2024'!$D$8</f>
        <v>131</v>
      </c>
      <c r="G9" s="9">
        <f>'[2]PRILL - 2024'!$L$7</f>
        <v>77</v>
      </c>
      <c r="H9" s="9">
        <f>'[2]MAJ - 2024'!$L$7</f>
        <v>73</v>
      </c>
      <c r="I9" s="9">
        <f>'[2]QERSHOR - 2024'!$L$7</f>
        <v>125</v>
      </c>
      <c r="J9" s="9">
        <f>'[2]KORRIK 2024'!$L$7</f>
        <v>347</v>
      </c>
      <c r="K9" s="9">
        <f>'[2]GUSHT 2024'!$L$7</f>
        <v>173</v>
      </c>
      <c r="L9" s="9">
        <f>'[2]SHTATOR 2024'!$L$7</f>
        <v>175</v>
      </c>
      <c r="M9" s="9">
        <f>'[2]TETOR 2024'!$L$7</f>
        <v>6</v>
      </c>
      <c r="N9" s="9">
        <f>'[2]NENTOR 2024'!$L$7</f>
        <v>171</v>
      </c>
      <c r="O9" s="9">
        <f>'[2]DHJETOR 2024'!$L$7</f>
        <v>21</v>
      </c>
      <c r="P9" s="9">
        <f t="shared" si="0"/>
        <v>1550</v>
      </c>
      <c r="Q9" s="9">
        <f>P9/P34*100</f>
        <v>0.12026796945069425</v>
      </c>
    </row>
    <row r="10" spans="1:20" s="28" customFormat="1" x14ac:dyDescent="0.25">
      <c r="A10" s="30">
        <v>7</v>
      </c>
      <c r="B10" s="31">
        <v>50016</v>
      </c>
      <c r="C10" s="30" t="s">
        <v>37</v>
      </c>
      <c r="D10" s="9">
        <f>'[1]JANAR 2024'!$L$8</f>
        <v>3313</v>
      </c>
      <c r="E10" s="9">
        <f>'[1]SHKURT 2024'!$L$8</f>
        <v>2247</v>
      </c>
      <c r="F10" s="9">
        <f>'[2]TOTALI 2024'!$D$9</f>
        <v>2464</v>
      </c>
      <c r="G10" s="9">
        <f>'[2]PRILL - 2024'!$L$8</f>
        <v>4082</v>
      </c>
      <c r="H10" s="9">
        <f>'[2]MAJ - 2024'!$L$8</f>
        <v>2393</v>
      </c>
      <c r="I10" s="9">
        <f>'[2]QERSHOR - 2024'!$L$8</f>
        <v>2983</v>
      </c>
      <c r="J10" s="9">
        <f>'[2]KORRIK 2024'!$L$8</f>
        <v>3464</v>
      </c>
      <c r="K10" s="9">
        <f>'[2]GUSHT 2024'!$L$8</f>
        <v>4897</v>
      </c>
      <c r="L10" s="9">
        <f>'[2]SHTATOR 2024'!$L$8</f>
        <v>3940</v>
      </c>
      <c r="M10" s="9">
        <f>'[2]TETOR 2024'!$L$8</f>
        <v>2429</v>
      </c>
      <c r="N10" s="9">
        <f>'[2]NENTOR 2024'!$L$8</f>
        <v>3539</v>
      </c>
      <c r="O10" s="9">
        <f>'[2]DHJETOR 2024'!$L$8</f>
        <v>3797</v>
      </c>
      <c r="P10" s="9">
        <f t="shared" si="0"/>
        <v>39548</v>
      </c>
      <c r="Q10" s="9">
        <f>P10/P34*100</f>
        <v>3.0686178424748749</v>
      </c>
    </row>
    <row r="11" spans="1:20" s="28" customFormat="1" x14ac:dyDescent="0.25">
      <c r="A11" s="30">
        <v>8</v>
      </c>
      <c r="B11" s="31">
        <v>50017</v>
      </c>
      <c r="C11" s="30" t="s">
        <v>38</v>
      </c>
      <c r="D11" s="9">
        <f>'[1]JANAR 2024'!$L$9</f>
        <v>800</v>
      </c>
      <c r="E11" s="9">
        <f>'[1]SHKURT 2024'!$L$9</f>
        <v>640</v>
      </c>
      <c r="F11" s="9">
        <f>'[2]TOTALI 2024'!$D$10</f>
        <v>320</v>
      </c>
      <c r="G11" s="9">
        <f>'[2]PRILL - 2024'!$L$9</f>
        <v>420</v>
      </c>
      <c r="H11" s="9">
        <f>'[2]MAJ - 2024'!$L$9</f>
        <v>670</v>
      </c>
      <c r="I11" s="9">
        <f>'[2]QERSHOR - 2024'!$L$9</f>
        <v>160</v>
      </c>
      <c r="J11" s="9">
        <f>'[2]KORRIK 2024'!$L$9</f>
        <v>620</v>
      </c>
      <c r="K11" s="9">
        <f>'[2]GUSHT 2024'!$L$9</f>
        <v>1095</v>
      </c>
      <c r="L11" s="9">
        <f>'[2]SHTATOR 2024'!$L$9</f>
        <v>836</v>
      </c>
      <c r="M11" s="9">
        <f>'[2]TETOR 2024'!$L$9</f>
        <v>460</v>
      </c>
      <c r="N11" s="9">
        <f>'[2]NENTOR 2024'!$L$9</f>
        <v>912</v>
      </c>
      <c r="O11" s="9">
        <f>'[2]DHJETOR 2024'!$L$9</f>
        <v>480</v>
      </c>
      <c r="P11" s="9">
        <f t="shared" ref="P11:P16" si="1">D11+E11+F11+G11+H11+I11+J11+K11+L11+M11+N11+O11</f>
        <v>7413</v>
      </c>
      <c r="Q11" s="9">
        <f>P11/P34*100</f>
        <v>0.57519126292773959</v>
      </c>
    </row>
    <row r="12" spans="1:20" s="28" customFormat="1" x14ac:dyDescent="0.25">
      <c r="A12" s="30">
        <v>9</v>
      </c>
      <c r="B12" s="31">
        <v>50019</v>
      </c>
      <c r="C12" s="30" t="s">
        <v>39</v>
      </c>
      <c r="D12" s="9">
        <f>'[1]JANAR 2024'!$L$10</f>
        <v>695.7</v>
      </c>
      <c r="E12" s="9">
        <f>'[1]SHKURT 2024'!$L$10</f>
        <v>288.5</v>
      </c>
      <c r="F12" s="9">
        <f>'[2]TOTALI 2024'!$D$11</f>
        <v>128.9</v>
      </c>
      <c r="G12" s="9">
        <f>'[2]PRILL - 2024'!$L$10</f>
        <v>405.70000000000005</v>
      </c>
      <c r="H12" s="9">
        <f>'[2]MAJ - 2024'!$L$10</f>
        <v>265.60000000000002</v>
      </c>
      <c r="I12" s="9">
        <f>'[2]QERSHOR - 2024'!$L$10</f>
        <v>93.009999999999991</v>
      </c>
      <c r="J12" s="9">
        <f>'[2]KORRIK 2024'!$L$10</f>
        <v>584.6</v>
      </c>
      <c r="K12" s="9">
        <f>'[2]GUSHT 2024'!$L$10</f>
        <v>195.3</v>
      </c>
      <c r="L12" s="9">
        <f>'[2]SHTATOR 2024'!$L$10</f>
        <v>145.6</v>
      </c>
      <c r="M12" s="9">
        <f>'[2]TETOR 2024'!$L$10</f>
        <v>104.31</v>
      </c>
      <c r="N12" s="9">
        <f>'[2]NENTOR 2024'!$L$10</f>
        <v>79</v>
      </c>
      <c r="O12" s="9">
        <f>'[2]DHJETOR 2024'!$L$10</f>
        <v>163.12</v>
      </c>
      <c r="P12" s="9">
        <f t="shared" si="1"/>
        <v>3149.34</v>
      </c>
      <c r="Q12" s="9">
        <f>P12/P34*100</f>
        <v>0.24436433994183834</v>
      </c>
    </row>
    <row r="13" spans="1:20" s="28" customFormat="1" x14ac:dyDescent="0.25">
      <c r="A13" s="30">
        <v>10</v>
      </c>
      <c r="B13" s="31">
        <v>50024</v>
      </c>
      <c r="C13" s="30" t="s">
        <v>61</v>
      </c>
      <c r="D13" s="9">
        <f>'[1]JANAR 2024'!$L$11</f>
        <v>68</v>
      </c>
      <c r="E13" s="9">
        <f>'[1]SHKURT 2024'!$L$11</f>
        <v>54</v>
      </c>
      <c r="F13" s="9">
        <f>'[2]TOTALI 2024'!$D$12</f>
        <v>72</v>
      </c>
      <c r="G13" s="9">
        <f>'[2]PRILL - 2024'!$L$11</f>
        <v>162</v>
      </c>
      <c r="H13" s="9">
        <f>'[2]MAJ - 2024'!$L$11</f>
        <v>126</v>
      </c>
      <c r="I13" s="9">
        <f>'[2]QERSHOR - 2024'!$L$11</f>
        <v>108</v>
      </c>
      <c r="J13" s="9">
        <f>'[2]KORRIK 2024'!$L$11</f>
        <v>102</v>
      </c>
      <c r="K13" s="9">
        <f>'[2]GUSHT 2024'!$L$11</f>
        <v>90</v>
      </c>
      <c r="L13" s="9">
        <f>'[2]SHTATOR 2024'!$L$11</f>
        <v>525</v>
      </c>
      <c r="M13" s="9">
        <f>'[2]TETOR 2024'!$L$11</f>
        <v>375</v>
      </c>
      <c r="N13" s="9">
        <f>'[2]NENTOR 2024'!$L$11</f>
        <v>150</v>
      </c>
      <c r="O13" s="9">
        <f>'[2]DHJETOR 2024'!$L$11</f>
        <v>120</v>
      </c>
      <c r="P13" s="9">
        <f t="shared" si="1"/>
        <v>1952</v>
      </c>
      <c r="Q13" s="9">
        <f>P13/P34*100</f>
        <v>0.15146004926951945</v>
      </c>
    </row>
    <row r="14" spans="1:20" s="28" customFormat="1" x14ac:dyDescent="0.25">
      <c r="A14" s="30">
        <v>11</v>
      </c>
      <c r="B14" s="31">
        <v>50026</v>
      </c>
      <c r="C14" s="30" t="s">
        <v>57</v>
      </c>
      <c r="D14" s="9">
        <f>'[1]JANAR 2024'!$L$12</f>
        <v>1523.8700000000001</v>
      </c>
      <c r="E14" s="9">
        <f>'[1]SHKURT 2024'!$L$12</f>
        <v>432.53999999999996</v>
      </c>
      <c r="F14" s="9">
        <f>'[2]TOTALI 2024'!$D$13</f>
        <v>1007.96</v>
      </c>
      <c r="G14" s="9">
        <f>'[2]PRILL - 2024'!$L$12</f>
        <v>550.46</v>
      </c>
      <c r="H14" s="9">
        <f>'[2]MAJ - 2024'!$L$12</f>
        <v>3527.2400000000002</v>
      </c>
      <c r="I14" s="9">
        <f>'[2]QERSHOR - 2024'!$L$12</f>
        <v>999.43000000000006</v>
      </c>
      <c r="J14" s="9">
        <f>'[2]KORRIK 2024'!$L$12</f>
        <v>678.96</v>
      </c>
      <c r="K14" s="9">
        <f>'[2]GUSHT 2024'!$L$12</f>
        <v>200.94</v>
      </c>
      <c r="L14" s="9">
        <f>'[2]SHTATOR 2024'!$L$12</f>
        <v>100</v>
      </c>
      <c r="M14" s="9">
        <f>'[2]TETOR 2024'!$L$12</f>
        <v>771.8900000000001</v>
      </c>
      <c r="N14" s="9">
        <f>'[2]NENTOR 2024'!$L$12</f>
        <v>0</v>
      </c>
      <c r="O14" s="9">
        <f>'[2]DHJETOR 2024'!$L$12</f>
        <v>9431.590000000002</v>
      </c>
      <c r="P14" s="9">
        <f t="shared" si="1"/>
        <v>19224.88</v>
      </c>
      <c r="Q14" s="9">
        <f>P14/P34*100</f>
        <v>1.4917014713117824</v>
      </c>
    </row>
    <row r="15" spans="1:20" s="28" customFormat="1" x14ac:dyDescent="0.25">
      <c r="A15" s="30">
        <f>A14+1</f>
        <v>12</v>
      </c>
      <c r="B15" s="31">
        <v>50029</v>
      </c>
      <c r="C15" s="30" t="s">
        <v>63</v>
      </c>
      <c r="D15" s="9">
        <f>'[1]JANAR 2024'!$L$13</f>
        <v>5742</v>
      </c>
      <c r="E15" s="9">
        <f>'[1]SHKURT 2024'!$L$13</f>
        <v>2790</v>
      </c>
      <c r="F15" s="9">
        <f>'[2]TOTALI 2024'!$D$18</f>
        <v>12150</v>
      </c>
      <c r="G15" s="9">
        <f>'[2]PRILL - 2024'!$L$13</f>
        <v>9180</v>
      </c>
      <c r="H15" s="9">
        <f>'[2]MAJ - 2024'!$L$13</f>
        <v>1900</v>
      </c>
      <c r="I15" s="9">
        <f>'[2]QERSHOR - 2024'!$L$13</f>
        <v>2980</v>
      </c>
      <c r="J15" s="9">
        <f>'[2]KORRIK 2024'!$L$13</f>
        <v>3650</v>
      </c>
      <c r="K15" s="9">
        <f>'[2]GUSHT 2024'!$L$13</f>
        <v>5940</v>
      </c>
      <c r="L15" s="9">
        <f>'[2]SHTATOR 2024'!$L$13</f>
        <v>6490</v>
      </c>
      <c r="M15" s="9">
        <f>'[2]TETOR 2024'!$L$13</f>
        <v>1520</v>
      </c>
      <c r="N15" s="9">
        <f>'[2]NENTOR 2024'!$L$13</f>
        <v>2135</v>
      </c>
      <c r="O15" s="9">
        <f>'[2]DHJETOR 2024'!$L$13</f>
        <v>5590</v>
      </c>
      <c r="P15" s="9">
        <f t="shared" si="1"/>
        <v>60067</v>
      </c>
      <c r="Q15" s="9">
        <f>P15/P34*100</f>
        <v>4.6607329812870013</v>
      </c>
    </row>
    <row r="16" spans="1:20" s="28" customFormat="1" x14ac:dyDescent="0.25">
      <c r="A16" s="30">
        <f t="shared" ref="A16:A32" si="2">A15+1</f>
        <v>13</v>
      </c>
      <c r="B16" s="31">
        <v>50032</v>
      </c>
      <c r="C16" s="30" t="s">
        <v>56</v>
      </c>
      <c r="D16" s="9">
        <f>'[1]JANAR 2024'!$L$14</f>
        <v>1188</v>
      </c>
      <c r="E16" s="9">
        <f>'[1]SHKURT 2024'!$L$14</f>
        <v>945</v>
      </c>
      <c r="F16" s="9">
        <f>'[2]TOTALI 2024'!$D$14</f>
        <v>2137</v>
      </c>
      <c r="G16" s="9">
        <f>'[2]PRILL - 2024'!$L$14</f>
        <v>3076</v>
      </c>
      <c r="H16" s="9">
        <f>'[2]MAJ - 2024'!$L$14</f>
        <v>1077</v>
      </c>
      <c r="I16" s="9">
        <f>'[2]QERSHOR - 2024'!$L$14</f>
        <v>1173</v>
      </c>
      <c r="J16" s="9">
        <f>'[2]KORRIK 2024'!$L$14</f>
        <v>1572</v>
      </c>
      <c r="K16" s="9">
        <f>'[2]GUSHT 2024'!$L$14</f>
        <v>1327</v>
      </c>
      <c r="L16" s="9">
        <f>'[2]SHTATOR 2024'!$L$14</f>
        <v>1112</v>
      </c>
      <c r="M16" s="9">
        <f>'[2]TETOR 2024'!$L$14</f>
        <v>930</v>
      </c>
      <c r="N16" s="9">
        <f>'[2]NENTOR 2024'!$L$14</f>
        <v>1551</v>
      </c>
      <c r="O16" s="9">
        <f>'[2]DHJETOR 2024'!$L$14</f>
        <v>1154</v>
      </c>
      <c r="P16" s="9">
        <f t="shared" si="1"/>
        <v>17242</v>
      </c>
      <c r="Q16" s="9">
        <f>P16/P34*100</f>
        <v>1.3378453737218516</v>
      </c>
    </row>
    <row r="17" spans="1:21" s="28" customFormat="1" x14ac:dyDescent="0.25">
      <c r="A17" s="30">
        <f t="shared" si="2"/>
        <v>14</v>
      </c>
      <c r="B17" s="31">
        <v>50103</v>
      </c>
      <c r="C17" s="30" t="s">
        <v>40</v>
      </c>
      <c r="D17" s="9">
        <f>'[1]JANAR 2024'!$L$15</f>
        <v>500</v>
      </c>
      <c r="E17" s="9">
        <f>'[2]SHKURT 2024'!$L$15</f>
        <v>0</v>
      </c>
      <c r="F17" s="9">
        <f>'[2]TOTALI 2024'!$D$15</f>
        <v>0</v>
      </c>
      <c r="G17" s="9">
        <f>'[2]PRILL - 2024'!$L$15</f>
        <v>0</v>
      </c>
      <c r="H17" s="9">
        <f>'[2]MAJ - 2024'!$L$15</f>
        <v>0</v>
      </c>
      <c r="I17" s="9">
        <f>'[2]QERSHOR - 2024'!$L$15</f>
        <v>0</v>
      </c>
      <c r="J17" s="9">
        <f>'[2]KORRIK 2024'!$L$15</f>
        <v>375</v>
      </c>
      <c r="K17" s="9"/>
      <c r="L17" s="9">
        <f>'[2]SHTATOR 2024'!$L$15</f>
        <v>0</v>
      </c>
      <c r="M17" s="9">
        <f>-'[2]TETOR 2024'!$L$15</f>
        <v>0</v>
      </c>
      <c r="N17" s="9">
        <f>'[2]NENTOR 2024'!$L$15</f>
        <v>0</v>
      </c>
      <c r="O17" s="9">
        <f>'[2]DHJETOR 2024'!$L$15</f>
        <v>0</v>
      </c>
      <c r="P17" s="9">
        <f>SUM(D17:O17)</f>
        <v>875</v>
      </c>
      <c r="Q17" s="9">
        <f>P17/P34*100</f>
        <v>6.7893208560875787E-2</v>
      </c>
    </row>
    <row r="18" spans="1:21" s="28" customFormat="1" x14ac:dyDescent="0.25">
      <c r="A18" s="30">
        <f t="shared" si="2"/>
        <v>15</v>
      </c>
      <c r="B18" s="31">
        <v>50104</v>
      </c>
      <c r="C18" s="30" t="s">
        <v>41</v>
      </c>
      <c r="D18" s="9">
        <f>'[1]JANAR 2024'!$L$16</f>
        <v>230</v>
      </c>
      <c r="E18" s="9">
        <f>'[1]SHKURT 2024'!$L$16</f>
        <v>300</v>
      </c>
      <c r="F18" s="9">
        <f>'[2]TOTALI 2024'!$D$16</f>
        <v>3950</v>
      </c>
      <c r="G18" s="9">
        <f>'[2]PRILL - 2024'!$L$16</f>
        <v>1090</v>
      </c>
      <c r="H18" s="9">
        <f>'[2]MAJ - 2024'!$L$16</f>
        <v>1250</v>
      </c>
      <c r="I18" s="9">
        <f>'[2]QERSHOR - 2024'!$L$16</f>
        <v>50</v>
      </c>
      <c r="J18" s="9">
        <f>'[2]KORRIK 2024'!$L$16</f>
        <v>320.03999999999996</v>
      </c>
      <c r="K18" s="9"/>
      <c r="L18" s="9">
        <f>'[2]SHTATOR 2024'!$L$16</f>
        <v>2700</v>
      </c>
      <c r="M18" s="9">
        <f>'[2]TETOR 2024'!$L$16</f>
        <v>2240</v>
      </c>
      <c r="N18" s="9">
        <f>'[2]NENTOR 2024'!$L$16</f>
        <v>1370</v>
      </c>
      <c r="O18" s="9">
        <f>'[2]DHJETOR 2024'!$L$16</f>
        <v>665</v>
      </c>
      <c r="P18" s="9">
        <f>D18+E18+F18+G18+H18+I18+J18+K18+L18+M18+N18+O18</f>
        <v>14165.04</v>
      </c>
      <c r="Q18" s="9">
        <f>P18/P34*100</f>
        <v>1.0990971599921691</v>
      </c>
    </row>
    <row r="19" spans="1:21" s="28" customFormat="1" x14ac:dyDescent="0.25">
      <c r="A19" s="30">
        <f t="shared" si="2"/>
        <v>16</v>
      </c>
      <c r="B19" s="31">
        <v>50205</v>
      </c>
      <c r="C19" s="30" t="s">
        <v>42</v>
      </c>
      <c r="D19" s="9">
        <f>'[1]JANAR 2024'!$L$17</f>
        <v>390.28</v>
      </c>
      <c r="E19" s="9">
        <f>'[1]SHKURT 2024'!$L$17</f>
        <v>267</v>
      </c>
      <c r="F19" s="9">
        <f>'[2]TOTALI 2024'!$D$17</f>
        <v>629.5</v>
      </c>
      <c r="G19" s="9">
        <f>'[2]PRILL - 2024'!$L$17</f>
        <v>630</v>
      </c>
      <c r="H19" s="9">
        <f>'[2]MAJ - 2024'!$L$17</f>
        <v>1174.5</v>
      </c>
      <c r="I19" s="9">
        <f>'[2]QERSHOR - 2024'!$L$17</f>
        <v>230</v>
      </c>
      <c r="J19" s="9">
        <f>'[2]KORRIK 2024'!$L$17</f>
        <v>1523</v>
      </c>
      <c r="K19" s="9">
        <f>'[2]GUSHT 2024'!$L$17</f>
        <v>1394.4999999999998</v>
      </c>
      <c r="L19" s="9">
        <f>'[2]SHTATOR 2024'!$L$17</f>
        <v>524</v>
      </c>
      <c r="M19" s="9">
        <f>'[2]TETOR 2024'!$L$17</f>
        <v>378</v>
      </c>
      <c r="N19" s="9">
        <f>'[2]NENTOR 2024'!$L$17</f>
        <v>228</v>
      </c>
      <c r="O19" s="9">
        <f>'[2]DHJETOR 2024'!$L$17</f>
        <v>997.5</v>
      </c>
      <c r="P19" s="9">
        <f t="shared" si="0"/>
        <v>8366.2799999999988</v>
      </c>
      <c r="Q19" s="9">
        <f>P19/P34*100</f>
        <v>0.64915839190706714</v>
      </c>
    </row>
    <row r="20" spans="1:21" s="28" customFormat="1" x14ac:dyDescent="0.25">
      <c r="A20" s="30">
        <f t="shared" si="2"/>
        <v>17</v>
      </c>
      <c r="B20" s="31">
        <v>50401</v>
      </c>
      <c r="C20" s="30" t="s">
        <v>43</v>
      </c>
      <c r="D20" s="9">
        <f>'[2]JANAR 2024'!$L$18</f>
        <v>0</v>
      </c>
      <c r="E20" s="9">
        <f>'[2]SHKURT 2024'!$L$18</f>
        <v>0</v>
      </c>
      <c r="F20" s="9">
        <f>'[2]TOTALI 2024'!$D$19</f>
        <v>0</v>
      </c>
      <c r="G20" s="9">
        <f>'[2]PRILL - 2024'!$L$18</f>
        <v>0</v>
      </c>
      <c r="H20" s="9">
        <f>'[2]MAJ - 2024'!$L$18</f>
        <v>0</v>
      </c>
      <c r="I20" s="9">
        <f>'[2]QERSHOR - 2024'!$L$18</f>
        <v>0</v>
      </c>
      <c r="J20" s="9">
        <f>'[2]KORRIK 2024'!$L$18</f>
        <v>0</v>
      </c>
      <c r="K20" s="9"/>
      <c r="L20" s="9">
        <f>'[2]SHTATOR 2024'!$L$18</f>
        <v>0</v>
      </c>
      <c r="M20" s="9">
        <f>'[2]TETOR 2024'!$L$18</f>
        <v>0</v>
      </c>
      <c r="N20" s="9">
        <f>'[2]NENTOR 2024'!$L$18</f>
        <v>0</v>
      </c>
      <c r="O20" s="9">
        <f>'[2]DHJETOR 2024'!$L$18</f>
        <v>0</v>
      </c>
      <c r="P20" s="9">
        <f>SUM(D20:O20)</f>
        <v>0</v>
      </c>
      <c r="Q20" s="9">
        <f>P20/P34*100</f>
        <v>0</v>
      </c>
    </row>
    <row r="21" spans="1:21" s="28" customFormat="1" x14ac:dyDescent="0.25">
      <c r="A21" s="30">
        <f t="shared" si="2"/>
        <v>18</v>
      </c>
      <c r="B21" s="31">
        <v>50403</v>
      </c>
      <c r="C21" s="30" t="s">
        <v>44</v>
      </c>
      <c r="D21" s="9">
        <f>'[2]JANAR 2024'!$L$19</f>
        <v>0</v>
      </c>
      <c r="E21" s="9">
        <f>'[2]SHKURT 2024'!$L$19</f>
        <v>0</v>
      </c>
      <c r="F21" s="9">
        <f>'[2]TOTALI 2024'!$D$20</f>
        <v>0</v>
      </c>
      <c r="G21" s="9">
        <f>'[2]PRILL - 2024'!$L$19</f>
        <v>0</v>
      </c>
      <c r="H21" s="9">
        <f>'[2]MAJ - 2024'!$L$19</f>
        <v>0</v>
      </c>
      <c r="I21" s="9">
        <f>'[2]QERSHOR - 2024'!$L$19</f>
        <v>0</v>
      </c>
      <c r="J21" s="9">
        <f>'[2]KORRIK 2024'!$L$19</f>
        <v>0</v>
      </c>
      <c r="K21" s="9"/>
      <c r="L21" s="9">
        <f>'[2]SHTATOR 2024'!$L$19</f>
        <v>0</v>
      </c>
      <c r="M21" s="9">
        <f>'[2]TETOR 2024'!$L$19</f>
        <v>0</v>
      </c>
      <c r="N21" s="9">
        <f>'[2]NENTOR 2024'!$L$19</f>
        <v>0</v>
      </c>
      <c r="O21" s="9">
        <f>'[2]DHJETOR 2024'!$L$19</f>
        <v>0</v>
      </c>
      <c r="P21" s="9">
        <f t="shared" si="0"/>
        <v>0</v>
      </c>
      <c r="Q21" s="9">
        <f>P21/P34*100</f>
        <v>0</v>
      </c>
    </row>
    <row r="22" spans="1:21" s="28" customFormat="1" x14ac:dyDescent="0.25">
      <c r="A22" s="30">
        <f t="shared" si="2"/>
        <v>19</v>
      </c>
      <c r="B22" s="31">
        <v>50405</v>
      </c>
      <c r="C22" s="30" t="s">
        <v>45</v>
      </c>
      <c r="D22" s="9">
        <f>'[1]JANAR 2024'!$L$20</f>
        <v>100</v>
      </c>
      <c r="E22" s="9">
        <f>'[1]SHKURT 2024'!$L$20</f>
        <v>1872.6799999999998</v>
      </c>
      <c r="F22" s="9">
        <f>'[2]TOTALI 2024'!$D$21</f>
        <v>210</v>
      </c>
      <c r="G22" s="9">
        <f>'[2]PRILL - 2024'!$L$20</f>
        <v>132</v>
      </c>
      <c r="H22" s="9">
        <f>'[2]MAJ - 2024'!$L$20</f>
        <v>1389.2</v>
      </c>
      <c r="I22" s="9">
        <f>'[2]QERSHOR - 2024'!$L$20</f>
        <v>0</v>
      </c>
      <c r="J22" s="9">
        <f>'[2]KORRIK 2024'!$L$20</f>
        <v>0</v>
      </c>
      <c r="K22" s="9"/>
      <c r="L22" s="9">
        <f>'[2]SHTATOR 2024'!$L$20</f>
        <v>3820.2</v>
      </c>
      <c r="M22" s="9">
        <f>'[2]TETOR 2024'!$L$20</f>
        <v>1383.37</v>
      </c>
      <c r="N22" s="9">
        <f>'[2]NENTOR 2024'!$L$20</f>
        <v>800.4</v>
      </c>
      <c r="O22" s="9">
        <f>'[2]DHJETOR 2024'!$L$20</f>
        <v>0</v>
      </c>
      <c r="P22" s="9">
        <f t="shared" si="0"/>
        <v>9707.85</v>
      </c>
      <c r="Q22" s="9">
        <f>P22/P34*100</f>
        <v>0.75325381111736911</v>
      </c>
    </row>
    <row r="23" spans="1:21" s="28" customFormat="1" x14ac:dyDescent="0.25">
      <c r="A23" s="30">
        <f t="shared" si="2"/>
        <v>20</v>
      </c>
      <c r="B23" s="31">
        <v>50406</v>
      </c>
      <c r="C23" s="30" t="s">
        <v>46</v>
      </c>
      <c r="D23" s="9">
        <f>'[2]JANAR 2024'!$L$21</f>
        <v>0</v>
      </c>
      <c r="E23" s="9">
        <f>'[2]SHKURT 2024'!$L$21</f>
        <v>0</v>
      </c>
      <c r="F23" s="9">
        <f>'[2]TOTALI 2024'!$D$22</f>
        <v>0</v>
      </c>
      <c r="G23" s="9"/>
      <c r="H23" s="9">
        <f>'[2]MAJ - 2024'!$L$21</f>
        <v>0</v>
      </c>
      <c r="I23" s="9">
        <f>'[2]QERSHOR - 2024'!$L$21</f>
        <v>0</v>
      </c>
      <c r="J23" s="9">
        <f>'[2]KORRIK 2024'!$L$21</f>
        <v>0</v>
      </c>
      <c r="K23" s="9"/>
      <c r="L23" s="9"/>
      <c r="M23" s="9">
        <f>'[2]TETOR 2024'!$L$21</f>
        <v>0</v>
      </c>
      <c r="N23" s="9">
        <f>'[2]NENTOR 2024'!$L$21</f>
        <v>0</v>
      </c>
      <c r="O23" s="9">
        <f>'[2]DHJETOR 2024'!$L$21</f>
        <v>0</v>
      </c>
      <c r="P23" s="9">
        <f t="shared" si="0"/>
        <v>0</v>
      </c>
      <c r="Q23" s="9">
        <f>P23/P34*100</f>
        <v>0</v>
      </c>
    </row>
    <row r="24" spans="1:21" s="28" customFormat="1" x14ac:dyDescent="0.25">
      <c r="A24" s="30">
        <f t="shared" si="2"/>
        <v>21</v>
      </c>
      <c r="B24" s="31">
        <v>50407</v>
      </c>
      <c r="C24" s="30" t="s">
        <v>47</v>
      </c>
      <c r="D24" s="9">
        <f>'[1]JANAR 2024'!$L$22</f>
        <v>1275</v>
      </c>
      <c r="E24" s="9">
        <f>'[1]SHKURT 2024'!$L$22</f>
        <v>182</v>
      </c>
      <c r="F24" s="9">
        <f>'[2]TOTALI 2024'!$D$23</f>
        <v>182</v>
      </c>
      <c r="G24" s="9">
        <f>'[2]PRILL - 2024'!$L$22</f>
        <v>91</v>
      </c>
      <c r="H24" s="9">
        <f>'[2]MAJ - 2024'!$L$22</f>
        <v>1091</v>
      </c>
      <c r="I24" s="9">
        <f>'[2]QERSHOR - 2024'!$L$22</f>
        <v>273</v>
      </c>
      <c r="J24" s="9">
        <f>'[2]KORRIK 2024'!$L$22</f>
        <v>91</v>
      </c>
      <c r="K24" s="9">
        <f>'[2]GUSHT 2024'!$L$22</f>
        <v>509</v>
      </c>
      <c r="L24" s="9">
        <f>'[2]SHTATOR 2024'!$L$22</f>
        <v>0</v>
      </c>
      <c r="M24" s="9">
        <f>'[2]TETOR 2024'!$L$22</f>
        <v>200</v>
      </c>
      <c r="N24" s="9">
        <f>'[2]NENTOR 2024'!$L$22</f>
        <v>91</v>
      </c>
      <c r="O24" s="9">
        <f>'[2]DHJETOR 2024'!$L$22</f>
        <v>3640</v>
      </c>
      <c r="P24" s="9">
        <f t="shared" si="0"/>
        <v>7625</v>
      </c>
      <c r="Q24" s="9">
        <f>P24/P34*100</f>
        <v>0.59164081745906039</v>
      </c>
    </row>
    <row r="25" spans="1:21" s="28" customFormat="1" x14ac:dyDescent="0.25">
      <c r="A25" s="30">
        <f t="shared" si="2"/>
        <v>22</v>
      </c>
      <c r="B25" s="31">
        <v>50408</v>
      </c>
      <c r="C25" s="30" t="s">
        <v>48</v>
      </c>
      <c r="D25" s="9">
        <f>'[1]JANAR 2024'!$L$23</f>
        <v>2986.74</v>
      </c>
      <c r="E25" s="9">
        <f>'[1]SHKURT 2024'!$L$23</f>
        <v>816.25</v>
      </c>
      <c r="F25" s="9">
        <f>'[2]TOTALI 2024'!$D$24</f>
        <v>360</v>
      </c>
      <c r="G25" s="9">
        <f>'[2]PRILL - 2024'!$L$23</f>
        <v>300</v>
      </c>
      <c r="H25" s="9">
        <f>'[2]MAJ - 2024'!$L$23</f>
        <v>609.36</v>
      </c>
      <c r="I25" s="9">
        <f>'[2]QERSHOR - 2024'!$L$23</f>
        <v>430</v>
      </c>
      <c r="J25" s="9">
        <f>'[2]KORRIK 2024'!$L$23</f>
        <v>224</v>
      </c>
      <c r="K25" s="9">
        <f>'[2]GUSHT 2024'!$L$23</f>
        <v>1848</v>
      </c>
      <c r="L25" s="9">
        <f>'[2]SHTATOR 2024'!$L$23</f>
        <v>1090</v>
      </c>
      <c r="M25" s="9">
        <f>'[2]TETOR 2024'!$L$23</f>
        <v>583.4</v>
      </c>
      <c r="N25" s="9">
        <f>'[2]NENTOR 2024'!$L$23</f>
        <v>552.15000000000009</v>
      </c>
      <c r="O25" s="9">
        <f>'[2]DHJETOR 2024'!$L$23</f>
        <v>753.47</v>
      </c>
      <c r="P25" s="9">
        <f>D25+E25+F25+G25+H25+I25+J25+K25+L25+M25+N25+O25</f>
        <v>10553.369999999997</v>
      </c>
      <c r="Q25" s="9">
        <f>P25/P34*100</f>
        <v>0.81885960049153084</v>
      </c>
      <c r="R25" s="29"/>
      <c r="T25" s="29"/>
    </row>
    <row r="26" spans="1:21" s="28" customFormat="1" x14ac:dyDescent="0.25">
      <c r="A26" s="30">
        <f t="shared" si="2"/>
        <v>23</v>
      </c>
      <c r="B26" s="31">
        <v>50409</v>
      </c>
      <c r="C26" s="30" t="s">
        <v>65</v>
      </c>
      <c r="D26" s="9">
        <f>'[1]JANAR 2024'!$L$24</f>
        <v>3242.5</v>
      </c>
      <c r="E26" s="9">
        <f>'[1]SHKURT 2024'!$L$24</f>
        <v>2301</v>
      </c>
      <c r="F26" s="9">
        <f>'[2]TOTALI 2024'!$D$25</f>
        <v>2545</v>
      </c>
      <c r="G26" s="9">
        <f>'[2]PRILL - 2024'!$L$24</f>
        <v>3009</v>
      </c>
      <c r="H26" s="9">
        <f>'[2]MAJ - 2024'!$L$24</f>
        <v>2502</v>
      </c>
      <c r="I26" s="9">
        <f>'[2]QERSHOR - 2024'!$L$24</f>
        <v>2101</v>
      </c>
      <c r="J26" s="9">
        <f>'[2]KORRIK 2024'!$L$24</f>
        <v>3070</v>
      </c>
      <c r="K26" s="9">
        <f>'[2]GUSHT 2024'!$L$24</f>
        <v>4672.5</v>
      </c>
      <c r="L26" s="9">
        <f>'[2]SHTATOR 2024'!$L$24</f>
        <v>2551</v>
      </c>
      <c r="M26" s="9">
        <f>'[2]TETOR 2024'!$L$24</f>
        <v>2965.5</v>
      </c>
      <c r="N26" s="9">
        <f>'[2]NENTOR 2024'!$L$24</f>
        <v>2059</v>
      </c>
      <c r="O26" s="9">
        <f>'[2]DHJETOR 2024'!$L$24</f>
        <v>4063.5</v>
      </c>
      <c r="P26" s="9">
        <f>D26+E26+F26+G26+H26+I26+J26+K26+L26+M26+N26+O26</f>
        <v>35082</v>
      </c>
      <c r="Q26" s="9">
        <f>P26/P34*100</f>
        <v>2.7220909059801648</v>
      </c>
      <c r="R26" s="29"/>
      <c r="U26" s="29"/>
    </row>
    <row r="27" spans="1:21" s="28" customFormat="1" x14ac:dyDescent="0.25">
      <c r="A27" s="30">
        <f t="shared" si="2"/>
        <v>24</v>
      </c>
      <c r="B27" s="31">
        <v>50409</v>
      </c>
      <c r="C27" s="30" t="s">
        <v>64</v>
      </c>
      <c r="D27" s="9">
        <f>'[1]JANAR 2024'!$L$25</f>
        <v>2354</v>
      </c>
      <c r="E27" s="9">
        <f>'[1]SHKURT 2024'!$L$25</f>
        <v>2415.3000000000002</v>
      </c>
      <c r="F27" s="9">
        <f>'[2]TOTALI 2024'!$D$26</f>
        <v>2574</v>
      </c>
      <c r="G27" s="9">
        <f>'[2]PRILL - 2024'!$L$25</f>
        <v>2505</v>
      </c>
      <c r="H27" s="9">
        <f>'[2]MAJ - 2024'!$L$25</f>
        <v>2475</v>
      </c>
      <c r="I27" s="9">
        <f>'[2]QERSHOR - 2024'!$L$25</f>
        <v>2253</v>
      </c>
      <c r="J27" s="9">
        <f>'[2]KORRIK 2024'!$L$25</f>
        <v>1035</v>
      </c>
      <c r="K27" s="9"/>
      <c r="L27" s="9">
        <f>'[2]SHTATOR 2024'!$L$25</f>
        <v>2274</v>
      </c>
      <c r="M27" s="9">
        <f>'[2]TETOR 2024'!$L$25</f>
        <v>2313</v>
      </c>
      <c r="N27" s="9">
        <f>'[2]NENTOR 2024'!$L$25</f>
        <v>2313</v>
      </c>
      <c r="O27" s="9">
        <f>'[2]DHJETOR 2024'!$L$25</f>
        <v>2367</v>
      </c>
      <c r="P27" s="9">
        <f>SUM(D27:O27)</f>
        <v>24878.3</v>
      </c>
      <c r="Q27" s="9">
        <f>P27/P34*100</f>
        <v>1.9303629834743268</v>
      </c>
      <c r="R27" s="18"/>
      <c r="T27" s="29"/>
    </row>
    <row r="28" spans="1:21" s="28" customFormat="1" x14ac:dyDescent="0.25">
      <c r="A28" s="30">
        <f t="shared" si="2"/>
        <v>25</v>
      </c>
      <c r="B28" s="31">
        <v>50409</v>
      </c>
      <c r="C28" s="30" t="s">
        <v>66</v>
      </c>
      <c r="D28" s="9">
        <f>'[1]JANAR 2024'!$L$26</f>
        <v>7385</v>
      </c>
      <c r="E28" s="9">
        <f>'[1]SHKURT 2024'!$L$26</f>
        <v>18740</v>
      </c>
      <c r="F28" s="9">
        <f>'[2]TOTALI 2024'!$D$27</f>
        <v>2760</v>
      </c>
      <c r="G28" s="9">
        <f>'[2]PRILL - 2024'!$L$26</f>
        <v>2190</v>
      </c>
      <c r="H28" s="9">
        <f>'[2]MAJ - 2024'!$L$26</f>
        <v>860</v>
      </c>
      <c r="I28" s="9">
        <f>'[2]QERSHOR - 2024'!$L$26</f>
        <v>1120</v>
      </c>
      <c r="J28" s="9">
        <f>'[2]KORRIK 2024'!$L$26</f>
        <v>34</v>
      </c>
      <c r="K28" s="9">
        <f>'[2]GUSHT 2024'!$L$26</f>
        <v>608</v>
      </c>
      <c r="L28" s="9">
        <f>'[2]SHTATOR 2024'!$L$26</f>
        <v>19140</v>
      </c>
      <c r="M28" s="9">
        <f>'[2]TETOR 2024'!$L$26</f>
        <v>2460</v>
      </c>
      <c r="N28" s="9">
        <f>'[2]NENTOR 2024'!$L$26</f>
        <v>1700</v>
      </c>
      <c r="O28" s="9">
        <f>'[2]DHJETOR 2024'!$L$26</f>
        <v>1324.7</v>
      </c>
      <c r="P28" s="9">
        <f>D28+E28+F28+G28+H28+I28+J28+K28+L28+M28+N28+O28</f>
        <v>58321.7</v>
      </c>
      <c r="Q28" s="9">
        <f>P28/P34*100</f>
        <v>4.5253112476855186</v>
      </c>
      <c r="R28" s="29"/>
    </row>
    <row r="29" spans="1:21" s="28" customFormat="1" x14ac:dyDescent="0.25">
      <c r="A29" s="30">
        <f t="shared" si="2"/>
        <v>26</v>
      </c>
      <c r="B29" s="31">
        <v>50409</v>
      </c>
      <c r="C29" s="30" t="s">
        <v>58</v>
      </c>
      <c r="D29" s="9">
        <f>'[2]JANAR 2024'!$L$27</f>
        <v>0</v>
      </c>
      <c r="E29" s="9">
        <f>'[2]SHKURT 2024'!$L$27</f>
        <v>0</v>
      </c>
      <c r="F29" s="9">
        <f>'[2]TOTALI 2024'!$D$28</f>
        <v>0</v>
      </c>
      <c r="G29" s="9">
        <f>'[2]PRILL - 2024'!$L$27</f>
        <v>0</v>
      </c>
      <c r="H29" s="9">
        <f>'[2]MAJ - 2024'!$L$27</f>
        <v>0</v>
      </c>
      <c r="I29" s="9">
        <f>'[2]QERSHOR - 2024'!$L$27</f>
        <v>0</v>
      </c>
      <c r="J29" s="9">
        <f>'[2]KORRIK 2024'!$L$27</f>
        <v>6</v>
      </c>
      <c r="K29" s="9">
        <f>'[2]GUSHT 2024'!$L$27</f>
        <v>12</v>
      </c>
      <c r="L29" s="9">
        <f>'[2]SHTATOR 2024'!$L$27</f>
        <v>4</v>
      </c>
      <c r="M29" s="9">
        <f>'[2]TETOR 2024'!$L$27</f>
        <v>0</v>
      </c>
      <c r="N29" s="9">
        <f>'[2]NENTOR 2024'!$L$27</f>
        <v>0</v>
      </c>
      <c r="O29" s="9">
        <f>'[2]DHJETOR 2024'!$L$27</f>
        <v>0</v>
      </c>
      <c r="P29" s="9">
        <f>D29+E29+F29+G29+H29+I29+J29+K29+L29+M29+N29+O29</f>
        <v>22</v>
      </c>
      <c r="Q29" s="9">
        <f>P29/P34*100</f>
        <v>1.7070292438163056E-3</v>
      </c>
      <c r="R29" s="29"/>
    </row>
    <row r="30" spans="1:21" x14ac:dyDescent="0.25">
      <c r="A30" s="30">
        <f t="shared" si="2"/>
        <v>27</v>
      </c>
      <c r="B30" s="8">
        <v>50409</v>
      </c>
      <c r="C30" s="7" t="s">
        <v>59</v>
      </c>
      <c r="D30" s="9"/>
      <c r="E30" s="9">
        <f>'[2]SHKURT 2024'!$L$29</f>
        <v>0</v>
      </c>
      <c r="F30" s="9">
        <f>'[2]TOTALI 2024'!$D$30</f>
        <v>0</v>
      </c>
      <c r="G30" s="9">
        <f>'[2]PRILL - 2024'!$L$29</f>
        <v>0</v>
      </c>
      <c r="H30" s="9"/>
      <c r="I30" s="9">
        <f>'[2]QERSHOR - 2024'!$L$30</f>
        <v>0</v>
      </c>
      <c r="J30" s="9">
        <f>'[2]KORRIK 2024'!$L$30</f>
        <v>0</v>
      </c>
      <c r="K30" s="9"/>
      <c r="L30" s="9">
        <f>'[2]SHTATOR 2024'!$L$32</f>
        <v>0</v>
      </c>
      <c r="M30" s="9">
        <f>'[2]TETOR 2024'!$L$32</f>
        <v>0</v>
      </c>
      <c r="N30" s="9"/>
      <c r="O30" s="9">
        <f>'[2]DHJETOR 2024'!$L$29</f>
        <v>0</v>
      </c>
      <c r="P30" s="9">
        <f>SUM(D30:O30)</f>
        <v>0</v>
      </c>
      <c r="Q30" s="9">
        <f>P30/P34*100</f>
        <v>0</v>
      </c>
      <c r="R30" s="2"/>
    </row>
    <row r="31" spans="1:21" x14ac:dyDescent="0.25">
      <c r="A31" s="30">
        <f t="shared" si="2"/>
        <v>28</v>
      </c>
      <c r="B31" s="8">
        <v>55600</v>
      </c>
      <c r="C31" s="7" t="s">
        <v>60</v>
      </c>
      <c r="D31" s="9"/>
      <c r="E31" s="9"/>
      <c r="F31" s="9"/>
      <c r="G31" s="9">
        <f>'[2]PRILL - 2024'!$L$30</f>
        <v>0</v>
      </c>
      <c r="H31" s="9">
        <f>'[2]MAJ - 2024'!$L$31+'[2]MAJ - 2024'!$L$32</f>
        <v>29130.6</v>
      </c>
      <c r="I31" s="9">
        <f>'[2]QERSHOR - 2024'!$L$31+'[2]QERSHOR - 2024'!$L$32</f>
        <v>415.79999999999995</v>
      </c>
      <c r="J31" s="9">
        <f>'[2]KORRIK 2024'!$L$31+'[2]KORRIK 2024'!$L$32</f>
        <v>0.6</v>
      </c>
      <c r="K31" s="18">
        <f>D31</f>
        <v>0</v>
      </c>
      <c r="L31" s="9">
        <f>'[2]SHTATOR 2024'!$L$30</f>
        <v>0</v>
      </c>
      <c r="M31" s="9">
        <f>'[2]TETOR 2024'!$L$30</f>
        <v>0</v>
      </c>
      <c r="N31" s="9">
        <f>'[2]NENTOR 2024'!$L$31+'[2]NENTOR 2024'!$L$32</f>
        <v>11170</v>
      </c>
      <c r="O31" s="9">
        <f>'[2]DHJETOR 2024'!$L$30</f>
        <v>9799.02</v>
      </c>
      <c r="P31" s="9">
        <f>SUM(D31:O31)</f>
        <v>50516.020000000004</v>
      </c>
      <c r="Q31" s="9">
        <f>P31/P34*100</f>
        <v>3.9196510646004259</v>
      </c>
      <c r="R31" s="2"/>
    </row>
    <row r="32" spans="1:21" x14ac:dyDescent="0.25">
      <c r="A32" s="30">
        <f t="shared" si="2"/>
        <v>29</v>
      </c>
      <c r="B32" s="10">
        <v>50504</v>
      </c>
      <c r="C32" s="7" t="s">
        <v>49</v>
      </c>
      <c r="D32" s="3">
        <f>'[1]JANAR 2024'!$L$28</f>
        <v>5233</v>
      </c>
      <c r="E32" s="3">
        <f>'[1]SHKURT 2024'!$L$28</f>
        <v>4643.33</v>
      </c>
      <c r="F32" s="9">
        <f>'[2]TOTALI 2024'!$D$29</f>
        <v>6136</v>
      </c>
      <c r="G32" s="3">
        <f>'[2]PRILL - 2024'!$L$28</f>
        <v>3929</v>
      </c>
      <c r="H32" s="3">
        <f>'[2]MAJ - 2024'!$L$28</f>
        <v>5640</v>
      </c>
      <c r="I32" s="3">
        <f>'[2]QERSHOR - 2024'!$L$28</f>
        <v>5390</v>
      </c>
      <c r="J32" s="3">
        <f>'[2]KORRIK 2024'!$L$28</f>
        <v>4840</v>
      </c>
      <c r="K32" s="9">
        <f>'[2]GUSHT 2024'!$L$28</f>
        <v>4190</v>
      </c>
      <c r="L32" s="9">
        <f>'[2]SHTATOR 2024'!$L$28</f>
        <v>6598</v>
      </c>
      <c r="M32" s="3">
        <f>'[2]TETOR 2024'!$L$28</f>
        <v>5195</v>
      </c>
      <c r="N32" s="3">
        <f>'[2]NENTOR 2024'!$L$28</f>
        <v>4046</v>
      </c>
      <c r="O32" s="3">
        <f>'[2]DHJETOR 2024'!$L$28</f>
        <v>3482</v>
      </c>
      <c r="P32" s="9">
        <f t="shared" si="0"/>
        <v>59322.33</v>
      </c>
      <c r="Q32" s="9">
        <f>P32/P34*100</f>
        <v>4.6029523691509695</v>
      </c>
      <c r="R32" s="2"/>
    </row>
    <row r="33" spans="1:26" x14ac:dyDescent="0.25">
      <c r="A33" s="11"/>
      <c r="B33" s="12"/>
      <c r="C33" s="22" t="s">
        <v>50</v>
      </c>
      <c r="D33" s="23">
        <f t="shared" ref="D33:Q33" si="3">SUM(D4:D32)</f>
        <v>77681.119999999995</v>
      </c>
      <c r="E33" s="23">
        <f t="shared" si="3"/>
        <v>78091.05</v>
      </c>
      <c r="F33" s="23">
        <f t="shared" si="3"/>
        <v>175430.55</v>
      </c>
      <c r="G33" s="23">
        <f>SUM(G4:G32)</f>
        <v>135373.64000000001</v>
      </c>
      <c r="H33" s="23">
        <f t="shared" si="3"/>
        <v>131539.52000000002</v>
      </c>
      <c r="I33" s="23">
        <f t="shared" si="3"/>
        <v>65563.06</v>
      </c>
      <c r="J33" s="23">
        <f t="shared" si="3"/>
        <v>71270.31</v>
      </c>
      <c r="K33" s="23">
        <f t="shared" si="3"/>
        <v>125906.05000000003</v>
      </c>
      <c r="L33" s="23">
        <f t="shared" si="3"/>
        <v>149088.64000000001</v>
      </c>
      <c r="M33" s="23">
        <f t="shared" si="3"/>
        <v>60723.29</v>
      </c>
      <c r="N33" s="23">
        <f t="shared" si="3"/>
        <v>65303.69</v>
      </c>
      <c r="O33" s="23">
        <f t="shared" si="3"/>
        <v>203333.79999999996</v>
      </c>
      <c r="P33" s="23">
        <f>SUM(P4:P32)</f>
        <v>1339304.7200000004</v>
      </c>
      <c r="Q33" s="24">
        <f t="shared" si="3"/>
        <v>103.91965106460042</v>
      </c>
      <c r="R33" s="2"/>
      <c r="S33" s="2"/>
      <c r="T33" s="2"/>
    </row>
    <row r="34" spans="1:26" x14ac:dyDescent="0.25">
      <c r="A34" s="13"/>
      <c r="B34" s="14"/>
      <c r="C34" s="15" t="s">
        <v>51</v>
      </c>
      <c r="D34" s="3">
        <f>D33-D30-D31</f>
        <v>77681.119999999995</v>
      </c>
      <c r="E34" s="3">
        <f>E33-E30-E31</f>
        <v>78091.05</v>
      </c>
      <c r="F34" s="3">
        <f>F33-F30-F31</f>
        <v>175430.55</v>
      </c>
      <c r="G34" s="3">
        <f t="shared" ref="G34" si="4">G33-G30-G31</f>
        <v>135373.64000000001</v>
      </c>
      <c r="H34" s="3">
        <f t="shared" ref="H34:M34" si="5">H33-H30-H31</f>
        <v>102408.92000000001</v>
      </c>
      <c r="I34" s="3">
        <f t="shared" si="5"/>
        <v>65147.259999999995</v>
      </c>
      <c r="J34" s="3">
        <f t="shared" si="5"/>
        <v>71269.709999999992</v>
      </c>
      <c r="K34" s="9">
        <f t="shared" si="5"/>
        <v>125906.05000000003</v>
      </c>
      <c r="L34" s="3">
        <f>L33-L30-L31</f>
        <v>149088.64000000001</v>
      </c>
      <c r="M34" s="3">
        <f t="shared" si="5"/>
        <v>60723.29</v>
      </c>
      <c r="N34" s="3">
        <f>N33-N30-N31</f>
        <v>54133.69</v>
      </c>
      <c r="O34" s="3">
        <f>O33-O30-O31</f>
        <v>193534.77999999997</v>
      </c>
      <c r="P34" s="3">
        <f>P33-P30-P31</f>
        <v>1288788.7000000004</v>
      </c>
      <c r="Q34" s="3">
        <f>P34*100/P34</f>
        <v>100</v>
      </c>
      <c r="R34" s="2"/>
      <c r="S34" s="2"/>
      <c r="T34" s="6"/>
    </row>
    <row r="35" spans="1:26" x14ac:dyDescent="0.25">
      <c r="A35" s="32">
        <v>11111</v>
      </c>
      <c r="B35" s="33"/>
      <c r="C35" s="7" t="s">
        <v>52</v>
      </c>
      <c r="D35" s="3">
        <f>'[1]JANAR 2024'!$M$2</f>
        <v>31.5</v>
      </c>
      <c r="E35" s="3">
        <f>'[1]SHKURT 2024'!$M$2</f>
        <v>28</v>
      </c>
      <c r="F35" s="3">
        <f>'[2]TOTALI 2024'!$D$33</f>
        <v>25.5</v>
      </c>
      <c r="G35" s="3">
        <f>'[2]PRILL - 2024'!$M$2</f>
        <v>36</v>
      </c>
      <c r="H35" s="3">
        <f>'[2]MAJ - 2024'!$M$2</f>
        <v>26</v>
      </c>
      <c r="I35" s="3">
        <f>'[2]QERSHOR - 2024'!$M$2</f>
        <v>26</v>
      </c>
      <c r="J35" s="3">
        <f>'[2]KORRIK 2024'!$M$2</f>
        <v>36</v>
      </c>
      <c r="K35" s="9">
        <f>'[2]GUSHT 2024'!$M$2</f>
        <v>42.5</v>
      </c>
      <c r="L35" s="3">
        <f>'[2]SHTATOR 2024'!$M$2</f>
        <v>38</v>
      </c>
      <c r="M35" s="3">
        <f>'[2]TETOR 2024'!$M$2</f>
        <v>29.5</v>
      </c>
      <c r="N35" s="3">
        <f>'[2]NENTOR 2024'!$M$2</f>
        <v>33.5</v>
      </c>
      <c r="O35" s="3">
        <f>'[2]DHJETOR 2024'!$M$2</f>
        <v>52</v>
      </c>
      <c r="P35" s="3">
        <f>D35+E35+F35+G35+H35+I35+J35+K35+L35+M35+N35+O35</f>
        <v>404.5</v>
      </c>
      <c r="Q35" s="3">
        <f>P35/P34*100</f>
        <v>3.1386060414713438E-2</v>
      </c>
      <c r="R35" s="27"/>
    </row>
    <row r="36" spans="1:26" x14ac:dyDescent="0.25">
      <c r="A36" s="32" t="s">
        <v>53</v>
      </c>
      <c r="B36" s="33"/>
      <c r="C36" s="7" t="s">
        <v>54</v>
      </c>
      <c r="D36" s="3">
        <f>D33-D35</f>
        <v>77649.62</v>
      </c>
      <c r="E36" s="3">
        <f>E33-E35</f>
        <v>78063.05</v>
      </c>
      <c r="F36" s="3">
        <f>F33-F35</f>
        <v>175405.05</v>
      </c>
      <c r="G36" s="3">
        <f t="shared" ref="G36:N36" si="6">G33-G35</f>
        <v>135337.64000000001</v>
      </c>
      <c r="H36" s="3">
        <f>H33-H35</f>
        <v>131513.52000000002</v>
      </c>
      <c r="I36" s="3">
        <f t="shared" si="6"/>
        <v>65537.06</v>
      </c>
      <c r="J36" s="3">
        <f t="shared" si="6"/>
        <v>71234.31</v>
      </c>
      <c r="K36" s="9">
        <f t="shared" si="6"/>
        <v>125863.55000000003</v>
      </c>
      <c r="L36" s="3">
        <f>L33-L35</f>
        <v>149050.64000000001</v>
      </c>
      <c r="M36" s="3">
        <f>M33-M35</f>
        <v>60693.79</v>
      </c>
      <c r="N36" s="3">
        <f t="shared" si="6"/>
        <v>65270.19</v>
      </c>
      <c r="O36" s="3">
        <f>O33-O35</f>
        <v>203281.79999999996</v>
      </c>
      <c r="P36" s="3">
        <f t="shared" ref="P36" si="7">P33-P35</f>
        <v>1338900.2200000004</v>
      </c>
      <c r="Q36" s="3">
        <f>P36/P34*100</f>
        <v>103.88826500418571</v>
      </c>
      <c r="R36" s="27"/>
    </row>
    <row r="37" spans="1:26" x14ac:dyDescent="0.25">
      <c r="A37" s="16"/>
      <c r="B37" s="17"/>
      <c r="C37" s="25" t="s">
        <v>55</v>
      </c>
      <c r="D37" s="23">
        <f>D35+D36</f>
        <v>77681.119999999995</v>
      </c>
      <c r="E37" s="23">
        <f>E35+E36</f>
        <v>78091.05</v>
      </c>
      <c r="F37" s="23">
        <f>F35+F36</f>
        <v>175430.55</v>
      </c>
      <c r="G37" s="23">
        <f>G35+G36</f>
        <v>135373.64000000001</v>
      </c>
      <c r="H37" s="23">
        <f t="shared" ref="H37:O37" si="8">H35+H36</f>
        <v>131539.52000000002</v>
      </c>
      <c r="I37" s="23">
        <f t="shared" si="8"/>
        <v>65563.06</v>
      </c>
      <c r="J37" s="23">
        <f t="shared" si="8"/>
        <v>71270.31</v>
      </c>
      <c r="K37" s="23">
        <f t="shared" si="8"/>
        <v>125906.05000000003</v>
      </c>
      <c r="L37" s="23">
        <f t="shared" si="8"/>
        <v>149088.64000000001</v>
      </c>
      <c r="M37" s="23">
        <f>M35+M36</f>
        <v>60723.29</v>
      </c>
      <c r="N37" s="23">
        <f t="shared" si="8"/>
        <v>65303.69</v>
      </c>
      <c r="O37" s="23">
        <f t="shared" si="8"/>
        <v>203333.79999999996</v>
      </c>
      <c r="P37" s="23">
        <f>P35+P36</f>
        <v>1339304.7200000004</v>
      </c>
      <c r="Q37" s="24">
        <f>SUM(Q35:Q36)</f>
        <v>103.91965106460043</v>
      </c>
      <c r="R37" s="27"/>
    </row>
    <row r="38" spans="1:26" x14ac:dyDescent="0.25">
      <c r="A38" s="16"/>
      <c r="B38" s="17"/>
      <c r="C38" s="37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35"/>
      <c r="S38" s="36"/>
      <c r="T38" s="36"/>
      <c r="U38" s="36"/>
      <c r="V38" s="36"/>
      <c r="W38" s="36"/>
      <c r="X38" s="36"/>
      <c r="Y38" s="36"/>
      <c r="Z38" s="36"/>
    </row>
    <row r="39" spans="1:26" x14ac:dyDescent="0.25">
      <c r="A39" s="16"/>
      <c r="B39" s="17"/>
      <c r="C39" s="3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35"/>
      <c r="S39" s="36"/>
      <c r="T39" s="36"/>
      <c r="U39" s="36"/>
      <c r="V39" s="36"/>
      <c r="W39" s="36"/>
      <c r="X39" s="36"/>
      <c r="Y39" s="36"/>
      <c r="Z39" s="36"/>
    </row>
    <row r="40" spans="1:26" x14ac:dyDescent="0.25">
      <c r="A40" s="16"/>
      <c r="B40" s="17"/>
      <c r="C40" s="37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19"/>
      <c r="R40" s="35"/>
      <c r="S40" s="36"/>
      <c r="T40" s="36"/>
      <c r="U40" s="36"/>
      <c r="V40" s="36"/>
      <c r="W40" s="36"/>
      <c r="X40" s="36"/>
      <c r="Y40" s="36"/>
      <c r="Z40" s="36"/>
    </row>
    <row r="41" spans="1:26" x14ac:dyDescent="0.25">
      <c r="B41" s="5"/>
      <c r="C41" s="35"/>
      <c r="D41" s="26"/>
      <c r="E41" s="26"/>
      <c r="F41" s="38"/>
      <c r="G41" s="38"/>
      <c r="H41" s="38"/>
      <c r="I41" s="38"/>
      <c r="J41" s="38"/>
      <c r="K41" s="34"/>
      <c r="L41" s="34"/>
      <c r="M41" s="34"/>
      <c r="N41" s="38"/>
      <c r="O41" s="34"/>
      <c r="P41" s="34"/>
      <c r="Q41" s="19"/>
      <c r="R41" s="39"/>
      <c r="S41" s="36"/>
      <c r="T41" s="36"/>
      <c r="U41" s="36"/>
      <c r="V41" s="36"/>
      <c r="W41" s="36"/>
      <c r="X41" s="36"/>
      <c r="Y41" s="36"/>
      <c r="Z41" s="36"/>
    </row>
    <row r="42" spans="1:26" x14ac:dyDescent="0.25">
      <c r="B42" s="5"/>
      <c r="C42" s="3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19"/>
      <c r="R42" s="19"/>
      <c r="S42" s="36"/>
      <c r="T42" s="36"/>
      <c r="U42" s="36"/>
      <c r="V42" s="36"/>
      <c r="W42" s="36"/>
      <c r="X42" s="36"/>
      <c r="Y42" s="36"/>
      <c r="Z42" s="36"/>
    </row>
    <row r="43" spans="1:26" x14ac:dyDescent="0.25">
      <c r="B43" s="5"/>
      <c r="C43" s="36"/>
      <c r="D43" s="35"/>
      <c r="E43" s="35"/>
      <c r="F43" s="19"/>
      <c r="G43" s="19"/>
      <c r="H43" s="19"/>
      <c r="I43" s="19"/>
      <c r="J43" s="35"/>
      <c r="K43" s="35"/>
      <c r="L43" s="35"/>
      <c r="M43" s="35"/>
      <c r="N43" s="36"/>
      <c r="O43" s="35"/>
      <c r="P43" s="35"/>
      <c r="Q43" s="35"/>
      <c r="R43" s="36"/>
      <c r="S43" s="36"/>
      <c r="T43" s="36"/>
      <c r="U43" s="36"/>
      <c r="V43" s="36"/>
      <c r="W43" s="36"/>
      <c r="X43" s="36"/>
      <c r="Y43" s="36"/>
      <c r="Z43" s="36"/>
    </row>
    <row r="44" spans="1:26" x14ac:dyDescent="0.25">
      <c r="B44" s="5"/>
      <c r="C44" s="36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6"/>
      <c r="O44" s="35"/>
      <c r="P44" s="35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x14ac:dyDescent="0.25">
      <c r="B45" s="5"/>
      <c r="C45" s="36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35"/>
      <c r="Q45" s="40"/>
      <c r="R45" s="36"/>
      <c r="S45" s="36"/>
      <c r="T45" s="36"/>
      <c r="U45" s="36"/>
      <c r="V45" s="36"/>
      <c r="W45" s="36"/>
      <c r="X45" s="36"/>
      <c r="Y45" s="36"/>
      <c r="Z45" s="36"/>
    </row>
    <row r="46" spans="1:26" x14ac:dyDescent="0.25">
      <c r="B46" s="5"/>
      <c r="C46" s="36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x14ac:dyDescent="0.25">
      <c r="B47" s="5"/>
      <c r="C47" s="36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35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x14ac:dyDescent="0.25">
      <c r="B48" s="5"/>
      <c r="C48" s="36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2:26" x14ac:dyDescent="0.25">
      <c r="B49" s="5"/>
      <c r="C49" s="3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2:26" x14ac:dyDescent="0.25">
      <c r="B50" s="5"/>
      <c r="C50" s="36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2:26" x14ac:dyDescent="0.25">
      <c r="B51" s="5"/>
      <c r="C51" s="36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2:26" x14ac:dyDescent="0.25">
      <c r="B52" s="5"/>
      <c r="C52" s="36"/>
      <c r="D52" s="36"/>
      <c r="E52" s="36"/>
      <c r="F52" s="36"/>
      <c r="G52" s="36"/>
      <c r="H52" s="36"/>
      <c r="I52" s="36"/>
      <c r="J52" s="36"/>
      <c r="K52" s="35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2:26" x14ac:dyDescent="0.25">
      <c r="B53" s="5"/>
    </row>
    <row r="54" spans="2:26" x14ac:dyDescent="0.25">
      <c r="B54" s="5"/>
    </row>
    <row r="55" spans="2:26" x14ac:dyDescent="0.25">
      <c r="B55" s="5"/>
    </row>
    <row r="56" spans="2:26" x14ac:dyDescent="0.25">
      <c r="B56" s="5"/>
    </row>
    <row r="57" spans="2:26" x14ac:dyDescent="0.25">
      <c r="B57" s="5"/>
    </row>
    <row r="58" spans="2:26" x14ac:dyDescent="0.25">
      <c r="B58" s="5"/>
    </row>
    <row r="59" spans="2:26" x14ac:dyDescent="0.25">
      <c r="B59" s="5"/>
    </row>
    <row r="60" spans="2:26" x14ac:dyDescent="0.25">
      <c r="B60" s="5"/>
    </row>
    <row r="61" spans="2:26" x14ac:dyDescent="0.25">
      <c r="B61" s="5"/>
    </row>
    <row r="62" spans="2:26" x14ac:dyDescent="0.25">
      <c r="B62" s="5"/>
    </row>
    <row r="63" spans="2:26" x14ac:dyDescent="0.25">
      <c r="B63" s="5"/>
    </row>
    <row r="64" spans="2:26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  <row r="71" spans="2:2" x14ac:dyDescent="0.25">
      <c r="B71" s="5"/>
    </row>
    <row r="72" spans="2:2" x14ac:dyDescent="0.25">
      <c r="B72" s="5"/>
    </row>
  </sheetData>
  <mergeCells count="2">
    <mergeCell ref="A35:B35"/>
    <mergeCell ref="A36:B36"/>
  </mergeCells>
  <pageMargins left="0.25" right="0" top="0.75" bottom="0" header="0.3" footer="0.3"/>
  <pageSetup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THV PER 2024</vt:lpstr>
      <vt:lpstr>'THV PER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Luljeta.Metaj</dc:creator>
  <cp:lastModifiedBy>Luljeta Metaj</cp:lastModifiedBy>
  <cp:lastPrinted>2024-12-23T07:33:39Z</cp:lastPrinted>
  <dcterms:created xsi:type="dcterms:W3CDTF">2017-01-13T09:17:42Z</dcterms:created>
  <dcterms:modified xsi:type="dcterms:W3CDTF">2025-01-15T13:55:39Z</dcterms:modified>
</cp:coreProperties>
</file>