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ET\"/>
    </mc:Choice>
  </mc:AlternateContent>
  <xr:revisionPtr revIDLastSave="0" documentId="13_ncr:1_{17B4B7C5-C290-4E03-AEA3-6E334DD31C6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le 1" sheetId="1" r:id="rId1"/>
    <sheet name="Sheet1" sheetId="2" r:id="rId2"/>
    <sheet name="Sheet2" sheetId="3" r:id="rId3"/>
  </sheets>
  <definedNames>
    <definedName name="_xlnm.Print_Area" localSheetId="0">'Table 1'!$A$1:$L$31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E29" i="1"/>
  <c r="D9" i="1"/>
  <c r="D15" i="1" s="1"/>
  <c r="K15" i="1"/>
  <c r="F9" i="1"/>
  <c r="D17" i="1" s="1"/>
  <c r="K17" i="1"/>
  <c r="F20" i="1"/>
  <c r="G20" i="1"/>
  <c r="K4" i="1"/>
  <c r="K5" i="1"/>
  <c r="K11" i="1"/>
  <c r="H9" i="1"/>
  <c r="D18" i="1" s="1"/>
  <c r="E9" i="1"/>
  <c r="D16" i="1" s="1"/>
  <c r="C20" i="1"/>
  <c r="I8" i="1"/>
  <c r="I9" i="1" s="1"/>
  <c r="K6" i="1"/>
  <c r="K7" i="1"/>
  <c r="E15" i="1" l="1"/>
  <c r="K9" i="1"/>
  <c r="K8" i="1"/>
  <c r="D22" i="1" s="1"/>
  <c r="D19" i="1"/>
  <c r="E17" i="1"/>
  <c r="B14" i="2"/>
  <c r="D24" i="1" s="1"/>
  <c r="J19" i="1" l="1"/>
  <c r="K19" i="1" s="1"/>
  <c r="E19" i="1" s="1"/>
  <c r="J16" i="1"/>
  <c r="I18" i="1"/>
  <c r="K18" i="1" s="1"/>
  <c r="E18" i="1" s="1"/>
  <c r="H20" i="1"/>
  <c r="E24" i="1" l="1"/>
  <c r="K16" i="1"/>
  <c r="E16" i="1" s="1"/>
  <c r="I20" i="1"/>
  <c r="K20" i="1" s="1"/>
  <c r="E20" i="1" s="1"/>
  <c r="J20" i="1"/>
  <c r="E22" i="1" s="1"/>
  <c r="K22" i="1" l="1"/>
  <c r="D20" i="1" l="1"/>
</calcChain>
</file>

<file path=xl/sharedStrings.xml><?xml version="1.0" encoding="utf-8"?>
<sst xmlns="http://schemas.openxmlformats.org/spreadsheetml/2006/main" count="58" uniqueCount="51">
  <si>
    <r>
      <rPr>
        <b/>
        <sz val="12"/>
        <rFont val="Arial"/>
        <family val="2"/>
      </rPr>
      <t>Fondet</t>
    </r>
  </si>
  <si>
    <r>
      <rPr>
        <b/>
        <sz val="12"/>
        <rFont val="Arial"/>
        <family val="2"/>
      </rPr>
      <t>Pagat</t>
    </r>
  </si>
  <si>
    <r>
      <rPr>
        <b/>
        <sz val="12"/>
        <rFont val="Arial"/>
        <family val="2"/>
      </rPr>
      <t>M&amp;Sh</t>
    </r>
  </si>
  <si>
    <r>
      <rPr>
        <b/>
        <sz val="12"/>
        <rFont val="Arial"/>
        <family val="2"/>
      </rPr>
      <t>Komunalet</t>
    </r>
  </si>
  <si>
    <r>
      <rPr>
        <b/>
        <sz val="12"/>
        <rFont val="Arial"/>
        <family val="2"/>
      </rPr>
      <t>Subvencionet</t>
    </r>
  </si>
  <si>
    <r>
      <rPr>
        <b/>
        <sz val="12"/>
        <rFont val="Arial"/>
        <family val="2"/>
      </rPr>
      <t>Kapitalet</t>
    </r>
  </si>
  <si>
    <r>
      <rPr>
        <b/>
        <sz val="12"/>
        <rFont val="Arial"/>
        <family val="2"/>
      </rPr>
      <t>Totali</t>
    </r>
  </si>
  <si>
    <r>
      <rPr>
        <b/>
        <sz val="12"/>
        <rFont val="Arial"/>
        <family val="2"/>
      </rPr>
      <t>Grantet Qeveritare (10)</t>
    </r>
  </si>
  <si>
    <r>
      <rPr>
        <b/>
        <sz val="12"/>
        <rFont val="Arial"/>
        <family val="2"/>
      </rPr>
      <t>Te hyrat vetanake (21)</t>
    </r>
  </si>
  <si>
    <r>
      <rPr>
        <b/>
        <sz val="12"/>
        <rFont val="Arial"/>
        <family val="2"/>
      </rPr>
      <t>Te hyrat vetanake (22)</t>
    </r>
  </si>
  <si>
    <r>
      <rPr>
        <b/>
        <sz val="12"/>
        <rFont val="Arial"/>
        <family val="2"/>
      </rPr>
      <t>Donacionet</t>
    </r>
  </si>
  <si>
    <r>
      <rPr>
        <b/>
        <sz val="10"/>
        <rFont val="Arial"/>
        <family val="2"/>
      </rPr>
      <t>THV(21)</t>
    </r>
  </si>
  <si>
    <r>
      <rPr>
        <b/>
        <sz val="10"/>
        <rFont val="Arial"/>
        <family val="2"/>
      </rPr>
      <t>THV te bart(22)</t>
    </r>
  </si>
  <si>
    <r>
      <rPr>
        <b/>
        <sz val="10"/>
        <rFont val="Arial"/>
        <family val="2"/>
      </rPr>
      <t>Totali</t>
    </r>
  </si>
  <si>
    <t>Realizimi me shpenzim të pagave</t>
  </si>
  <si>
    <t>Avansi i hapur</t>
  </si>
  <si>
    <t>Plani i Buxhetit 2022</t>
  </si>
  <si>
    <t>Realizimi i Buxhetit 2022</t>
  </si>
  <si>
    <r>
      <t xml:space="preserve">Zenel ÇITAKU, </t>
    </r>
    <r>
      <rPr>
        <sz val="11"/>
        <color rgb="FF000000"/>
        <rFont val="Times New Roman"/>
        <family val="1"/>
      </rPr>
      <t>Shef për Buxhet dhe Financa</t>
    </r>
  </si>
  <si>
    <t>Donacionet</t>
  </si>
  <si>
    <t>10/642/17522/130/00000/0112</t>
  </si>
  <si>
    <t>10/642/74300/130/00000/0721</t>
  </si>
  <si>
    <t>Muaji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</si>
  <si>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</si>
  <si>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</si>
  <si>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</si>
  <si>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</si>
  <si>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</si>
  <si>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</si>
  <si>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</si>
  <si>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</si>
  <si>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</si>
  <si>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</si>
  <si>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</si>
  <si>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</si>
  <si>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Shuma</t>
  </si>
  <si>
    <t>Totali</t>
  </si>
  <si>
    <t>THV 2022</t>
  </si>
  <si>
    <t>Pagesa të rregullta</t>
  </si>
  <si>
    <t>M&amp;Sh</t>
  </si>
  <si>
    <t>Vendimet gjyqësore</t>
  </si>
  <si>
    <t>Buxheti përfundimtar</t>
  </si>
  <si>
    <t>TOTALI</t>
  </si>
  <si>
    <t>Financimet nga Huamarrjet (04)</t>
  </si>
  <si>
    <t>Gr.Qeveritar(10)</t>
  </si>
  <si>
    <t>Huamarrja (04)</t>
  </si>
  <si>
    <t>Obligimet e Papaguara 30.11.2022</t>
  </si>
  <si>
    <t>% Realizimit</t>
  </si>
  <si>
    <t>Shpenzimi</t>
  </si>
  <si>
    <t xml:space="preserve">Hapja </t>
  </si>
  <si>
    <r>
      <rPr>
        <sz val="14"/>
        <rFont val="Arial MT"/>
        <family val="2"/>
      </rPr>
      <t xml:space="preserve">Raport përmbledhës i shpenzimit </t>
    </r>
    <r>
      <rPr>
        <b/>
        <sz val="11"/>
        <rFont val="Arial"/>
        <family val="2"/>
      </rPr>
      <t>01.01.2022 - 31.12.2022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</si>
</sst>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2">
    <font>
      <sz val="10"/>
      <color rgb="FF000000"/>
      <name val="Times New Roman"/>
      <charset val="204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 MT"/>
      <family val="2"/>
    </font>
    <font>
      <sz val="12"/>
      <name val="Arial MT"/>
    </font>
    <font>
      <b/>
      <sz val="10"/>
      <name val="Arial"/>
      <family val="2"/>
    </font>
    <font>
      <sz val="10"/>
      <name val="Arial MT"/>
    </font>
    <font>
      <sz val="14"/>
      <name val="Arial MT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 MT"/>
    </font>
    <font>
      <b/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name val="Arial MT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Arial MT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48"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10" fillId="0" borderId="0" xfId="0" applyFont="1" applyAlignment="1">
      <alignment horizontal="right" vertical="top" wrapText="1" indent="1"/>
    </xf>
    <xf numFmtId="0" fontId="0" fillId="0" borderId="8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1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wrapText="1"/>
    </xf>
    <xf numFmtId="0" fontId="12" fillId="0" borderId="6" xfId="0" applyFont="1" applyBorder="1" applyAlignment="1">
      <alignment vertical="top" wrapText="1"/>
    </xf>
    <xf numFmtId="0" fontId="0" fillId="0" borderId="31" xfId="0" applyBorder="1" applyAlignment="1">
      <alignment horizontal="left" vertical="top"/>
    </xf>
    <xf numFmtId="43" fontId="0" fillId="0" borderId="8" xfId="0" applyNumberFormat="1" applyBorder="1" applyAlignment="1">
      <alignment horizontal="left" vertical="top"/>
    </xf>
    <xf numFmtId="0" fontId="17" fillId="0" borderId="8" xfId="1" applyNumberFormat="1" applyFont="1" applyFill="1" applyBorder="1" applyAlignment="1">
      <alignment horizontal="right" vertical="top" wrapText="1"/>
    </xf>
    <xf numFmtId="0" fontId="0" fillId="0" borderId="20" xfId="0" applyBorder="1" applyAlignment="1">
      <alignment horizontal="left" vertical="top" wrapText="1"/>
    </xf>
    <xf numFmtId="1" fontId="14" fillId="0" borderId="32" xfId="0" applyNumberFormat="1" applyFont="1" applyBorder="1" applyAlignment="1">
      <alignment horizontal="center" vertical="center" shrinkToFit="1"/>
    </xf>
    <xf numFmtId="0" fontId="0" fillId="0" borderId="33" xfId="0" applyBorder="1" applyAlignment="1">
      <alignment horizontal="left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164" fontId="0" fillId="0" borderId="0" xfId="0" applyNumberFormat="1" applyAlignment="1">
      <alignment horizontal="left" vertical="top"/>
    </xf>
    <xf numFmtId="0" fontId="3" fillId="0" borderId="17" xfId="0" applyFont="1" applyBorder="1" applyAlignment="1">
      <alignment horizontal="center" vertical="top" wrapText="1"/>
    </xf>
    <xf numFmtId="0" fontId="0" fillId="0" borderId="16" xfId="0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164" fontId="0" fillId="0" borderId="17" xfId="0" applyNumberForma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 wrapText="1"/>
    </xf>
    <xf numFmtId="0" fontId="0" fillId="0" borderId="19" xfId="0" applyBorder="1" applyAlignment="1">
      <alignment wrapText="1"/>
    </xf>
    <xf numFmtId="0" fontId="7" fillId="0" borderId="40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shrinkToFit="1"/>
    </xf>
    <xf numFmtId="1" fontId="4" fillId="0" borderId="9" xfId="0" applyNumberFormat="1" applyFont="1" applyBorder="1" applyAlignment="1">
      <alignment horizontal="center" vertical="center" shrinkToFit="1"/>
    </xf>
    <xf numFmtId="1" fontId="4" fillId="0" borderId="30" xfId="0" applyNumberFormat="1" applyFont="1" applyBorder="1" applyAlignment="1">
      <alignment horizontal="center" vertical="center" shrinkToFit="1"/>
    </xf>
    <xf numFmtId="1" fontId="4" fillId="0" borderId="5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right" vertical="top" wrapText="1" indent="1"/>
    </xf>
    <xf numFmtId="43" fontId="3" fillId="3" borderId="29" xfId="0" applyNumberFormat="1" applyFont="1" applyFill="1" applyBorder="1" applyAlignment="1">
      <alignment horizontal="right" vertical="top" wrapText="1" indent="2"/>
    </xf>
    <xf numFmtId="43" fontId="0" fillId="0" borderId="0" xfId="1" applyFont="1" applyFill="1" applyBorder="1" applyAlignment="1">
      <alignment horizontal="left" vertical="top"/>
    </xf>
    <xf numFmtId="43" fontId="18" fillId="0" borderId="0" xfId="1" applyFont="1" applyFill="1" applyBorder="1" applyAlignment="1">
      <alignment horizontal="left" vertical="top"/>
    </xf>
    <xf numFmtId="0" fontId="3" fillId="3" borderId="43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9" fontId="18" fillId="0" borderId="15" xfId="2" applyFont="1" applyFill="1" applyBorder="1" applyAlignment="1">
      <alignment horizontal="left" vertical="center" wrapText="1"/>
    </xf>
    <xf numFmtId="9" fontId="18" fillId="0" borderId="17" xfId="2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9" fontId="19" fillId="0" borderId="22" xfId="2" applyFont="1" applyFill="1" applyBorder="1" applyAlignment="1">
      <alignment horizontal="left" vertical="center" wrapText="1"/>
    </xf>
    <xf numFmtId="0" fontId="0" fillId="0" borderId="53" xfId="0" applyBorder="1" applyAlignment="1">
      <alignment vertical="top" wrapText="1"/>
    </xf>
    <xf numFmtId="0" fontId="7" fillId="4" borderId="46" xfId="0" applyFont="1" applyFill="1" applyBorder="1" applyAlignment="1">
      <alignment vertical="top" wrapText="1"/>
    </xf>
    <xf numFmtId="0" fontId="7" fillId="4" borderId="47" xfId="0" applyFont="1" applyFill="1" applyBorder="1" applyAlignment="1">
      <alignment vertical="top" wrapText="1"/>
    </xf>
    <xf numFmtId="0" fontId="0" fillId="4" borderId="0" xfId="0" applyFill="1" applyAlignment="1">
      <alignment wrapText="1"/>
    </xf>
    <xf numFmtId="43" fontId="3" fillId="4" borderId="0" xfId="0" applyNumberFormat="1" applyFont="1" applyFill="1" applyAlignment="1">
      <alignment horizontal="right" vertical="top" wrapText="1" indent="2"/>
    </xf>
    <xf numFmtId="0" fontId="8" fillId="4" borderId="0" xfId="0" applyFont="1" applyFill="1" applyAlignment="1">
      <alignment horizontal="right" vertical="top" wrapText="1" indent="2"/>
    </xf>
    <xf numFmtId="43" fontId="20" fillId="4" borderId="0" xfId="1" applyFont="1" applyFill="1" applyBorder="1" applyAlignment="1">
      <alignment horizontal="left" wrapText="1"/>
    </xf>
    <xf numFmtId="0" fontId="2" fillId="4" borderId="0" xfId="0" applyFont="1" applyFill="1" applyAlignment="1">
      <alignment horizontal="right" vertical="top" wrapText="1" indent="2"/>
    </xf>
    <xf numFmtId="0" fontId="0" fillId="0" borderId="13" xfId="0" applyBorder="1" applyAlignment="1">
      <alignment vertical="top" wrapText="1"/>
    </xf>
    <xf numFmtId="43" fontId="2" fillId="4" borderId="54" xfId="1" applyFont="1" applyFill="1" applyBorder="1" applyAlignment="1">
      <alignment horizontal="right" vertical="top" wrapText="1" indent="2"/>
    </xf>
    <xf numFmtId="0" fontId="11" fillId="0" borderId="16" xfId="0" applyFont="1" applyBorder="1" applyAlignment="1">
      <alignment horizontal="center" vertical="center" wrapText="1"/>
    </xf>
    <xf numFmtId="9" fontId="15" fillId="0" borderId="56" xfId="2" applyFont="1" applyFill="1" applyBorder="1" applyAlignment="1">
      <alignment horizontal="left" vertical="center" wrapText="1"/>
    </xf>
    <xf numFmtId="9" fontId="18" fillId="0" borderId="0" xfId="2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9" fontId="19" fillId="0" borderId="0" xfId="2" applyFont="1" applyFill="1" applyBorder="1" applyAlignment="1">
      <alignment horizontal="left" vertical="center" wrapText="1"/>
    </xf>
    <xf numFmtId="43" fontId="21" fillId="0" borderId="0" xfId="1" applyFont="1" applyFill="1" applyBorder="1" applyAlignment="1">
      <alignment horizontal="center" vertical="center" wrapText="1"/>
    </xf>
    <xf numFmtId="43" fontId="2" fillId="4" borderId="0" xfId="1" applyFont="1" applyFill="1" applyBorder="1" applyAlignment="1">
      <alignment horizontal="right" vertical="top" wrapText="1" indent="2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right" vertical="center" wrapText="1"/>
    </xf>
    <xf numFmtId="43" fontId="6" fillId="0" borderId="2" xfId="1" applyFont="1" applyFill="1" applyBorder="1" applyAlignment="1">
      <alignment horizontal="right" vertical="center" wrapText="1"/>
    </xf>
    <xf numFmtId="43" fontId="5" fillId="4" borderId="17" xfId="1" applyFont="1" applyFill="1" applyBorder="1" applyAlignment="1">
      <alignment horizontal="right" vertical="center" shrinkToFit="1"/>
    </xf>
    <xf numFmtId="43" fontId="15" fillId="3" borderId="2" xfId="1" applyFont="1" applyFill="1" applyBorder="1" applyAlignment="1">
      <alignment horizontal="right" vertical="center" wrapText="1"/>
    </xf>
    <xf numFmtId="43" fontId="15" fillId="3" borderId="17" xfId="1" applyFont="1" applyFill="1" applyBorder="1" applyAlignment="1">
      <alignment horizontal="right" vertical="center" wrapText="1"/>
    </xf>
    <xf numFmtId="43" fontId="4" fillId="5" borderId="23" xfId="1" applyFont="1" applyFill="1" applyBorder="1" applyAlignment="1">
      <alignment horizontal="right" vertical="center" shrinkToFit="1"/>
    </xf>
    <xf numFmtId="43" fontId="4" fillId="5" borderId="22" xfId="1" applyFont="1" applyFill="1" applyBorder="1" applyAlignment="1">
      <alignment horizontal="right" vertical="center" shrinkToFit="1"/>
    </xf>
    <xf numFmtId="43" fontId="6" fillId="0" borderId="50" xfId="0" applyNumberFormat="1" applyFont="1" applyBorder="1" applyAlignment="1">
      <alignment horizontal="right" vertical="center" wrapText="1"/>
    </xf>
    <xf numFmtId="43" fontId="6" fillId="0" borderId="39" xfId="0" applyNumberFormat="1" applyFont="1" applyBorder="1" applyAlignment="1">
      <alignment horizontal="right" vertical="center" wrapText="1"/>
    </xf>
    <xf numFmtId="43" fontId="6" fillId="0" borderId="40" xfId="0" applyNumberFormat="1" applyFont="1" applyBorder="1" applyAlignment="1">
      <alignment horizontal="right" vertical="center" wrapText="1"/>
    </xf>
    <xf numFmtId="43" fontId="3" fillId="3" borderId="50" xfId="0" applyNumberFormat="1" applyFont="1" applyFill="1" applyBorder="1" applyAlignment="1">
      <alignment horizontal="right" vertical="center" wrapText="1"/>
    </xf>
    <xf numFmtId="43" fontId="3" fillId="3" borderId="39" xfId="0" applyNumberFormat="1" applyFont="1" applyFill="1" applyBorder="1" applyAlignment="1">
      <alignment horizontal="right" vertical="center" wrapText="1"/>
    </xf>
    <xf numFmtId="43" fontId="3" fillId="3" borderId="40" xfId="0" applyNumberFormat="1" applyFont="1" applyFill="1" applyBorder="1" applyAlignment="1">
      <alignment horizontal="right" vertical="center" wrapText="1"/>
    </xf>
    <xf numFmtId="43" fontId="16" fillId="0" borderId="2" xfId="1" applyFont="1" applyFill="1" applyBorder="1" applyAlignment="1">
      <alignment vertical="center" shrinkToFit="1"/>
    </xf>
    <xf numFmtId="43" fontId="16" fillId="0" borderId="4" xfId="1" applyFont="1" applyFill="1" applyBorder="1" applyAlignment="1">
      <alignment vertical="center" shrinkToFit="1"/>
    </xf>
    <xf numFmtId="43" fontId="16" fillId="0" borderId="57" xfId="1" applyFont="1" applyFill="1" applyBorder="1" applyAlignment="1">
      <alignment vertical="center" shrinkToFit="1"/>
    </xf>
    <xf numFmtId="43" fontId="3" fillId="2" borderId="1" xfId="0" applyNumberFormat="1" applyFont="1" applyFill="1" applyBorder="1" applyAlignment="1">
      <alignment vertical="center" wrapText="1"/>
    </xf>
    <xf numFmtId="43" fontId="3" fillId="2" borderId="39" xfId="0" applyNumberFormat="1" applyFont="1" applyFill="1" applyBorder="1" applyAlignment="1">
      <alignment vertical="center" wrapText="1"/>
    </xf>
    <xf numFmtId="43" fontId="4" fillId="2" borderId="7" xfId="0" applyNumberFormat="1" applyFont="1" applyFill="1" applyBorder="1" applyAlignment="1">
      <alignment horizontal="right" vertical="center" shrinkToFit="1"/>
    </xf>
    <xf numFmtId="43" fontId="4" fillId="2" borderId="52" xfId="0" applyNumberFormat="1" applyFont="1" applyFill="1" applyBorder="1" applyAlignment="1">
      <alignment horizontal="right" vertical="center" shrinkToFit="1"/>
    </xf>
    <xf numFmtId="43" fontId="21" fillId="0" borderId="40" xfId="1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43" fontId="21" fillId="0" borderId="45" xfId="1" applyFont="1" applyBorder="1" applyAlignment="1">
      <alignment vertical="center" wrapText="1"/>
    </xf>
    <xf numFmtId="43" fontId="21" fillId="0" borderId="43" xfId="1" applyFont="1" applyBorder="1" applyAlignment="1">
      <alignment vertical="center" wrapText="1"/>
    </xf>
    <xf numFmtId="9" fontId="21" fillId="0" borderId="40" xfId="2" applyFont="1" applyFill="1" applyBorder="1" applyAlignment="1">
      <alignment horizontal="center" vertical="center" wrapText="1"/>
    </xf>
    <xf numFmtId="4" fontId="1" fillId="3" borderId="28" xfId="0" applyNumberFormat="1" applyFont="1" applyFill="1" applyBorder="1" applyAlignment="1">
      <alignment horizontal="center" vertical="top" shrinkToFit="1"/>
    </xf>
    <xf numFmtId="0" fontId="2" fillId="3" borderId="41" xfId="0" applyFont="1" applyFill="1" applyBorder="1" applyAlignment="1">
      <alignment horizontal="center" vertical="top" wrapText="1"/>
    </xf>
    <xf numFmtId="0" fontId="11" fillId="0" borderId="5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6" fillId="0" borderId="36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43" fontId="15" fillId="3" borderId="1" xfId="1" applyFont="1" applyFill="1" applyBorder="1" applyAlignment="1">
      <alignment horizontal="center" vertical="center" wrapText="1"/>
    </xf>
    <xf numFmtId="43" fontId="15" fillId="3" borderId="36" xfId="1" applyFont="1" applyFill="1" applyBorder="1" applyAlignment="1">
      <alignment horizontal="center" vertical="center" wrapText="1"/>
    </xf>
    <xf numFmtId="43" fontId="4" fillId="5" borderId="35" xfId="1" applyFont="1" applyFill="1" applyBorder="1" applyAlignment="1">
      <alignment horizontal="center" vertical="center" shrinkToFit="1"/>
    </xf>
    <xf numFmtId="43" fontId="4" fillId="5" borderId="38" xfId="1" applyFont="1" applyFill="1" applyBorder="1" applyAlignment="1">
      <alignment horizontal="center" vertical="center" shrinkToFit="1"/>
    </xf>
    <xf numFmtId="164" fontId="0" fillId="0" borderId="1" xfId="0" applyNumberFormat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36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7" fillId="2" borderId="39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top"/>
    </xf>
    <xf numFmtId="0" fontId="2" fillId="0" borderId="21" xfId="0" applyFont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7" xfId="0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zoomScale="80" zoomScaleNormal="80" workbookViewId="0">
      <selection activeCell="F7" sqref="F7:G7"/>
    </sheetView>
  </sheetViews>
  <sheetFormatPr defaultRowHeight="12.75"/>
  <cols>
    <col min="1" max="1" width="6.1640625" customWidth="1"/>
    <col min="2" max="2" width="38.1640625" customWidth="1"/>
    <col min="3" max="3" width="32" customWidth="1"/>
    <col min="4" max="4" width="30.5" bestFit="1" customWidth="1"/>
    <col min="5" max="5" width="22.6640625" customWidth="1"/>
    <col min="6" max="6" width="19.33203125" customWidth="1"/>
    <col min="7" max="7" width="19.83203125" customWidth="1"/>
    <col min="8" max="8" width="20.33203125" customWidth="1"/>
    <col min="9" max="9" width="18.6640625" bestFit="1" customWidth="1"/>
    <col min="10" max="10" width="16.33203125" bestFit="1" customWidth="1"/>
    <col min="11" max="11" width="20.5" bestFit="1" customWidth="1"/>
    <col min="12" max="12" width="4.1640625" customWidth="1"/>
    <col min="15" max="15" width="14.1640625" bestFit="1" customWidth="1"/>
  </cols>
  <sheetData>
    <row r="1" spans="1:12" ht="72.599999999999994" customHeight="1">
      <c r="A1" s="17"/>
      <c r="B1" s="138" t="s">
        <v>50</v>
      </c>
      <c r="C1" s="123"/>
      <c r="D1" s="123"/>
      <c r="E1" s="112">
        <v>642</v>
      </c>
      <c r="F1" s="112"/>
      <c r="G1" s="112"/>
      <c r="H1" s="123" t="s">
        <v>14</v>
      </c>
      <c r="I1" s="123"/>
      <c r="J1" s="123"/>
      <c r="K1" s="18">
        <v>100</v>
      </c>
      <c r="L1" s="14"/>
    </row>
    <row r="2" spans="1:12" ht="17.25" customHeight="1">
      <c r="A2" s="19"/>
      <c r="B2" s="132" t="s">
        <v>0</v>
      </c>
      <c r="C2" s="133"/>
      <c r="D2" s="1" t="s">
        <v>1</v>
      </c>
      <c r="E2" s="22" t="s">
        <v>2</v>
      </c>
      <c r="F2" s="115" t="s">
        <v>3</v>
      </c>
      <c r="G2" s="116"/>
      <c r="H2" s="1" t="s">
        <v>4</v>
      </c>
      <c r="I2" s="115" t="s">
        <v>5</v>
      </c>
      <c r="J2" s="116"/>
      <c r="K2" s="24" t="s">
        <v>6</v>
      </c>
      <c r="L2" s="6"/>
    </row>
    <row r="3" spans="1:12" ht="12.2" customHeight="1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7"/>
      <c r="L3" s="6"/>
    </row>
    <row r="4" spans="1:12" ht="22.5" customHeight="1">
      <c r="A4" s="41">
        <v>1</v>
      </c>
      <c r="B4" s="124" t="s">
        <v>43</v>
      </c>
      <c r="C4" s="125"/>
      <c r="D4" s="82">
        <v>179613.82</v>
      </c>
      <c r="E4" s="82">
        <v>0</v>
      </c>
      <c r="F4" s="113">
        <v>0</v>
      </c>
      <c r="G4" s="114"/>
      <c r="H4" s="82">
        <v>0</v>
      </c>
      <c r="I4" s="113">
        <v>0</v>
      </c>
      <c r="J4" s="114"/>
      <c r="K4" s="82">
        <f>SUM(D4:J4)</f>
        <v>179613.82</v>
      </c>
      <c r="L4" s="6"/>
    </row>
    <row r="5" spans="1:12" ht="22.5" customHeight="1">
      <c r="A5" s="41">
        <v>2</v>
      </c>
      <c r="B5" s="124" t="s">
        <v>7</v>
      </c>
      <c r="C5" s="125"/>
      <c r="D5" s="82">
        <v>12020821.5</v>
      </c>
      <c r="E5" s="82">
        <v>2439030.25</v>
      </c>
      <c r="F5" s="113">
        <v>479538.92</v>
      </c>
      <c r="G5" s="114"/>
      <c r="H5" s="82">
        <v>68350</v>
      </c>
      <c r="I5" s="113">
        <v>3268124.72</v>
      </c>
      <c r="J5" s="114"/>
      <c r="K5" s="83">
        <f>SUM(D5:J5)</f>
        <v>18275865.390000001</v>
      </c>
      <c r="L5" s="15"/>
    </row>
    <row r="6" spans="1:12" ht="24" customHeight="1">
      <c r="A6" s="41">
        <v>3</v>
      </c>
      <c r="B6" s="124" t="s">
        <v>8</v>
      </c>
      <c r="C6" s="125"/>
      <c r="D6" s="82">
        <v>30250</v>
      </c>
      <c r="E6" s="82">
        <v>742694.87</v>
      </c>
      <c r="F6" s="113">
        <v>7218.42</v>
      </c>
      <c r="G6" s="114"/>
      <c r="H6" s="82">
        <v>546411.32999999996</v>
      </c>
      <c r="I6" s="113">
        <v>560086.67000000004</v>
      </c>
      <c r="J6" s="114"/>
      <c r="K6" s="83">
        <f>SUM(D6:J6)</f>
        <v>1886661.29</v>
      </c>
      <c r="L6" s="6"/>
    </row>
    <row r="7" spans="1:12" ht="24" customHeight="1">
      <c r="A7" s="41">
        <v>4</v>
      </c>
      <c r="B7" s="124" t="s">
        <v>9</v>
      </c>
      <c r="C7" s="125"/>
      <c r="D7" s="82">
        <v>0</v>
      </c>
      <c r="E7" s="82">
        <v>297252.77</v>
      </c>
      <c r="F7" s="113">
        <v>0</v>
      </c>
      <c r="G7" s="114"/>
      <c r="H7" s="82">
        <v>529073.46</v>
      </c>
      <c r="I7" s="113">
        <v>500000</v>
      </c>
      <c r="J7" s="114"/>
      <c r="K7" s="83">
        <f>SUM(D7:J7)</f>
        <v>1326326.23</v>
      </c>
      <c r="L7" s="6"/>
    </row>
    <row r="8" spans="1:12" ht="24" customHeight="1">
      <c r="A8" s="41">
        <v>5</v>
      </c>
      <c r="B8" s="124" t="s">
        <v>10</v>
      </c>
      <c r="C8" s="125"/>
      <c r="D8" s="82">
        <v>0</v>
      </c>
      <c r="E8" s="82">
        <v>1390</v>
      </c>
      <c r="F8" s="113">
        <v>0</v>
      </c>
      <c r="G8" s="114"/>
      <c r="H8" s="82">
        <v>9296.9500000000007</v>
      </c>
      <c r="I8" s="113">
        <f>6873.46+29685.32+104866.87</f>
        <v>141425.65</v>
      </c>
      <c r="J8" s="114"/>
      <c r="K8" s="83">
        <f>SUM(D8:J8)</f>
        <v>152112.6</v>
      </c>
      <c r="L8" s="6"/>
    </row>
    <row r="9" spans="1:12" ht="24" customHeight="1">
      <c r="A9" s="25"/>
      <c r="B9" s="126" t="s">
        <v>42</v>
      </c>
      <c r="C9" s="127"/>
      <c r="D9" s="84">
        <f>SUM(D4:D8)</f>
        <v>12230685.32</v>
      </c>
      <c r="E9" s="84">
        <f>SUM(E4:E8)</f>
        <v>3480367.89</v>
      </c>
      <c r="F9" s="117">
        <f>SUM(F4:G8)</f>
        <v>486757.33999999997</v>
      </c>
      <c r="G9" s="118"/>
      <c r="H9" s="84">
        <f>SUM(H4:H8)</f>
        <v>1153131.74</v>
      </c>
      <c r="I9" s="117">
        <f>SUM(I4:J8)</f>
        <v>4469637.040000001</v>
      </c>
      <c r="J9" s="118"/>
      <c r="K9" s="85">
        <f>D9+E9+F9+H9+I9</f>
        <v>21820579.329999998</v>
      </c>
      <c r="L9" s="6"/>
    </row>
    <row r="10" spans="1:12" ht="15.2" customHeight="1">
      <c r="A10" s="25"/>
      <c r="B10" s="130"/>
      <c r="C10" s="131"/>
      <c r="D10" s="26"/>
      <c r="E10" s="27"/>
      <c r="F10" s="121"/>
      <c r="G10" s="122"/>
      <c r="H10" s="26"/>
      <c r="I10" s="121"/>
      <c r="J10" s="122"/>
      <c r="K10" s="28"/>
      <c r="L10" s="6"/>
    </row>
    <row r="11" spans="1:12" ht="21.75" customHeight="1" thickBot="1">
      <c r="A11" s="29"/>
      <c r="B11" s="128" t="s">
        <v>46</v>
      </c>
      <c r="C11" s="129"/>
      <c r="D11" s="86">
        <v>0</v>
      </c>
      <c r="E11" s="86">
        <v>221576.67</v>
      </c>
      <c r="F11" s="119">
        <v>9864.5400000000009</v>
      </c>
      <c r="G11" s="120"/>
      <c r="H11" s="86">
        <v>32910.04</v>
      </c>
      <c r="I11" s="119">
        <v>674149.11</v>
      </c>
      <c r="J11" s="120"/>
      <c r="K11" s="87">
        <f>SUM(D11:J11)</f>
        <v>938500.36</v>
      </c>
      <c r="L11" s="6"/>
    </row>
    <row r="12" spans="1:12" ht="12.95" customHeight="1" thickBot="1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6"/>
    </row>
    <row r="13" spans="1:12" ht="17.25" customHeight="1">
      <c r="A13" s="30"/>
      <c r="B13" s="141" t="s">
        <v>17</v>
      </c>
      <c r="C13" s="142"/>
      <c r="D13" s="143"/>
      <c r="E13" s="144"/>
      <c r="F13" s="109" t="s">
        <v>16</v>
      </c>
      <c r="G13" s="110"/>
      <c r="H13" s="110"/>
      <c r="I13" s="110"/>
      <c r="J13" s="110"/>
      <c r="K13" s="111"/>
      <c r="L13" s="6"/>
    </row>
    <row r="14" spans="1:12" ht="17.25" customHeight="1">
      <c r="A14" s="30"/>
      <c r="B14" s="31"/>
      <c r="C14" s="54" t="s">
        <v>40</v>
      </c>
      <c r="D14" s="53" t="s">
        <v>38</v>
      </c>
      <c r="E14" s="53" t="s">
        <v>47</v>
      </c>
      <c r="F14" s="55" t="s">
        <v>45</v>
      </c>
      <c r="G14" s="55" t="s">
        <v>44</v>
      </c>
      <c r="H14" s="46" t="s">
        <v>11</v>
      </c>
      <c r="I14" s="46" t="s">
        <v>12</v>
      </c>
      <c r="J14" s="46" t="s">
        <v>19</v>
      </c>
      <c r="K14" s="40" t="s">
        <v>13</v>
      </c>
      <c r="L14" s="6"/>
    </row>
    <row r="15" spans="1:12" ht="22.5" customHeight="1">
      <c r="A15" s="42">
        <v>1</v>
      </c>
      <c r="B15" s="32" t="s">
        <v>1</v>
      </c>
      <c r="C15" s="94">
        <v>661558.49</v>
      </c>
      <c r="D15" s="95">
        <f>D9-C15</f>
        <v>11569126.83</v>
      </c>
      <c r="E15" s="56">
        <f>D9/K15</f>
        <v>0.96406823964228505</v>
      </c>
      <c r="F15" s="88">
        <v>179613.85</v>
      </c>
      <c r="G15" s="88">
        <v>12431265.48</v>
      </c>
      <c r="H15" s="89">
        <v>67450</v>
      </c>
      <c r="I15" s="89">
        <v>0</v>
      </c>
      <c r="J15" s="89">
        <v>8205.52</v>
      </c>
      <c r="K15" s="90">
        <f>SUM(F15:J15)</f>
        <v>12686534.85</v>
      </c>
      <c r="L15" s="16"/>
    </row>
    <row r="16" spans="1:12" ht="22.5" customHeight="1">
      <c r="A16" s="43">
        <v>2</v>
      </c>
      <c r="B16" s="73" t="s">
        <v>39</v>
      </c>
      <c r="C16" s="94">
        <v>301656.03999999998</v>
      </c>
      <c r="D16" s="94">
        <f>E9-C16</f>
        <v>3178711.85</v>
      </c>
      <c r="E16" s="57">
        <f>E9/K16</f>
        <v>0.9540686672614529</v>
      </c>
      <c r="F16" s="88">
        <v>0</v>
      </c>
      <c r="G16" s="88">
        <v>2493098</v>
      </c>
      <c r="H16" s="89">
        <v>837744</v>
      </c>
      <c r="I16" s="89">
        <v>300000</v>
      </c>
      <c r="J16" s="89">
        <f>14542.94+370.86+6+2160</f>
        <v>17079.800000000003</v>
      </c>
      <c r="K16" s="90">
        <f>SUM(F16:J16)</f>
        <v>3647921.8</v>
      </c>
      <c r="L16" s="16"/>
    </row>
    <row r="17" spans="1:15" ht="22.5" customHeight="1">
      <c r="A17" s="44">
        <v>3</v>
      </c>
      <c r="B17" s="33" t="s">
        <v>3</v>
      </c>
      <c r="C17" s="94"/>
      <c r="D17" s="94">
        <f>F9-C17</f>
        <v>486757.33999999997</v>
      </c>
      <c r="E17" s="57">
        <f>F9/K17</f>
        <v>0.9974372141440303</v>
      </c>
      <c r="F17" s="88">
        <v>0</v>
      </c>
      <c r="G17" s="88">
        <v>480008</v>
      </c>
      <c r="H17" s="89">
        <v>8000</v>
      </c>
      <c r="I17" s="89">
        <v>0</v>
      </c>
      <c r="J17" s="89">
        <v>0</v>
      </c>
      <c r="K17" s="90">
        <f t="shared" ref="K17:K19" si="0">SUM(F17:J17)</f>
        <v>488008</v>
      </c>
      <c r="L17" s="16"/>
    </row>
    <row r="18" spans="1:15" ht="22.5" customHeight="1">
      <c r="A18" s="44">
        <v>4</v>
      </c>
      <c r="B18" s="33" t="s">
        <v>4</v>
      </c>
      <c r="C18" s="94"/>
      <c r="D18" s="94">
        <f>H9-C18</f>
        <v>1153131.74</v>
      </c>
      <c r="E18" s="57">
        <f>H9/K18</f>
        <v>0.97396458488248217</v>
      </c>
      <c r="F18" s="88">
        <v>0</v>
      </c>
      <c r="G18" s="88">
        <v>68500</v>
      </c>
      <c r="H18" s="89">
        <v>568000</v>
      </c>
      <c r="I18" s="89">
        <f>300000+232224.74</f>
        <v>532224.74</v>
      </c>
      <c r="J18" s="89">
        <v>15231.8</v>
      </c>
      <c r="K18" s="90">
        <f t="shared" si="0"/>
        <v>1183956.54</v>
      </c>
      <c r="L18" s="16"/>
    </row>
    <row r="19" spans="1:15" ht="22.5" customHeight="1">
      <c r="A19" s="44">
        <v>5</v>
      </c>
      <c r="B19" s="33" t="s">
        <v>5</v>
      </c>
      <c r="C19" s="94">
        <v>2654366.5899999994</v>
      </c>
      <c r="D19" s="96">
        <f>I9-C19</f>
        <v>1815270.4500000016</v>
      </c>
      <c r="E19" s="57">
        <f>I9/K19</f>
        <v>0.80222368906466679</v>
      </c>
      <c r="F19" s="88">
        <v>0</v>
      </c>
      <c r="G19" s="88">
        <v>3544434</v>
      </c>
      <c r="H19" s="89">
        <v>1044572</v>
      </c>
      <c r="I19" s="89">
        <v>500000</v>
      </c>
      <c r="J19" s="89">
        <f>21874.39+6874.06+29691.6+416538.97+0.11+7574.4</f>
        <v>482553.52999999997</v>
      </c>
      <c r="K19" s="90">
        <f t="shared" si="0"/>
        <v>5571559.5300000003</v>
      </c>
      <c r="L19" s="16"/>
    </row>
    <row r="20" spans="1:15" ht="22.5" customHeight="1">
      <c r="A20" s="45"/>
      <c r="B20" s="35" t="s">
        <v>6</v>
      </c>
      <c r="C20" s="97">
        <f>SUM(C15:C19)</f>
        <v>3617581.1199999992</v>
      </c>
      <c r="D20" s="98">
        <f>SUM(D15:D19)</f>
        <v>18202998.210000001</v>
      </c>
      <c r="E20" s="74">
        <f>K9/K20</f>
        <v>0.9254642960790409</v>
      </c>
      <c r="F20" s="91">
        <f>SUM(F15:F19)</f>
        <v>179613.85</v>
      </c>
      <c r="G20" s="91">
        <f>SUM(G15:G19)</f>
        <v>19017305.48</v>
      </c>
      <c r="H20" s="92">
        <f t="shared" ref="H20:I20" si="1">SUM(H15:H19)</f>
        <v>2525766</v>
      </c>
      <c r="I20" s="92">
        <f t="shared" si="1"/>
        <v>1332224.74</v>
      </c>
      <c r="J20" s="92">
        <f>SUM(J15:J19)</f>
        <v>523070.64999999997</v>
      </c>
      <c r="K20" s="93">
        <f>SUM(F20:J20)</f>
        <v>23577980.719999999</v>
      </c>
      <c r="L20" s="6"/>
      <c r="O20" s="23"/>
    </row>
    <row r="21" spans="1:15" ht="17.25" customHeight="1">
      <c r="A21" s="30"/>
      <c r="B21" s="36"/>
      <c r="C21" s="76"/>
      <c r="D21" s="76"/>
      <c r="E21" s="58"/>
      <c r="F21" s="76"/>
      <c r="G21" s="80"/>
      <c r="H21" s="80"/>
      <c r="I21" s="80"/>
      <c r="J21" s="80"/>
      <c r="K21" s="37"/>
      <c r="L21" s="6"/>
    </row>
    <row r="22" spans="1:15" ht="27" customHeight="1">
      <c r="A22" s="34"/>
      <c r="B22" s="47" t="s">
        <v>10</v>
      </c>
      <c r="C22" s="52"/>
      <c r="D22" s="99">
        <f>K8</f>
        <v>152112.6</v>
      </c>
      <c r="E22" s="57">
        <f>D22/J20</f>
        <v>0.29080698754556389</v>
      </c>
      <c r="F22" s="75"/>
      <c r="G22" s="81"/>
      <c r="H22" s="81"/>
      <c r="I22" s="134" t="s">
        <v>41</v>
      </c>
      <c r="J22" s="134"/>
      <c r="K22" s="93">
        <f>K20</f>
        <v>23577980.719999999</v>
      </c>
      <c r="L22" s="6"/>
      <c r="O22" s="23"/>
    </row>
    <row r="23" spans="1:15" ht="12.2" customHeight="1" thickBot="1">
      <c r="A23" s="12"/>
      <c r="B23" s="4"/>
      <c r="C23" s="3"/>
      <c r="D23" s="3"/>
      <c r="E23" s="59"/>
      <c r="F23" s="38"/>
      <c r="G23" s="38"/>
      <c r="H23" s="38"/>
      <c r="I23" s="38"/>
      <c r="J23" s="38"/>
      <c r="K23" s="39"/>
      <c r="L23" s="6"/>
    </row>
    <row r="24" spans="1:15" ht="22.5" customHeight="1" thickBot="1">
      <c r="A24" s="12"/>
      <c r="B24" s="60" t="s">
        <v>37</v>
      </c>
      <c r="C24" s="61"/>
      <c r="D24" s="100">
        <f>Sheet1!B14</f>
        <v>3105088.8699999996</v>
      </c>
      <c r="E24" s="62">
        <f>D24/H20</f>
        <v>1.2293652183139687</v>
      </c>
      <c r="F24" s="77"/>
      <c r="G24" s="5"/>
      <c r="L24" s="6"/>
    </row>
    <row r="25" spans="1:15" ht="14.25" customHeight="1" thickBot="1">
      <c r="A25" s="12"/>
      <c r="B25" s="3"/>
      <c r="C25" s="3"/>
      <c r="D25" s="3"/>
      <c r="E25" s="3"/>
      <c r="F25" s="3"/>
      <c r="G25" s="66"/>
      <c r="I25" s="20"/>
      <c r="J25" s="20"/>
      <c r="K25" s="21"/>
      <c r="L25" s="6"/>
      <c r="O25" s="23"/>
    </row>
    <row r="26" spans="1:15" ht="15.2" customHeight="1">
      <c r="A26" s="13"/>
      <c r="B26" s="48" t="s">
        <v>15</v>
      </c>
      <c r="C26" s="108" t="s">
        <v>49</v>
      </c>
      <c r="D26" s="107" t="s">
        <v>48</v>
      </c>
      <c r="E26" s="49" t="s">
        <v>47</v>
      </c>
      <c r="F26" s="67"/>
      <c r="G26" s="67"/>
      <c r="L26" s="6"/>
    </row>
    <row r="27" spans="1:15" ht="15.2" customHeight="1">
      <c r="A27" s="11"/>
      <c r="B27" s="10"/>
      <c r="C27" s="63"/>
      <c r="D27" s="2"/>
      <c r="E27" s="71"/>
      <c r="F27" s="2"/>
      <c r="G27" s="68"/>
      <c r="L27" s="6"/>
    </row>
    <row r="28" spans="1:15" ht="22.5" customHeight="1" thickBot="1">
      <c r="A28" s="42">
        <v>1</v>
      </c>
      <c r="B28" s="102" t="s">
        <v>20</v>
      </c>
      <c r="C28" s="104">
        <v>500</v>
      </c>
      <c r="D28" s="101">
        <v>291.7</v>
      </c>
      <c r="E28" s="106">
        <f>D28/C28</f>
        <v>0.58340000000000003</v>
      </c>
      <c r="F28" s="78"/>
      <c r="G28" s="69"/>
      <c r="I28" s="137"/>
      <c r="J28" s="137"/>
      <c r="K28" s="137"/>
      <c r="L28" s="6"/>
    </row>
    <row r="29" spans="1:15" ht="22.5" customHeight="1">
      <c r="A29" s="43">
        <v>2</v>
      </c>
      <c r="B29" s="103" t="s">
        <v>21</v>
      </c>
      <c r="C29" s="105">
        <v>500</v>
      </c>
      <c r="D29" s="101">
        <v>500</v>
      </c>
      <c r="E29" s="106">
        <f>D29/C29</f>
        <v>1</v>
      </c>
      <c r="F29" s="78"/>
      <c r="G29" s="69"/>
      <c r="I29" s="135" t="s">
        <v>18</v>
      </c>
      <c r="J29" s="135"/>
      <c r="K29" s="135"/>
      <c r="L29" s="6"/>
    </row>
    <row r="30" spans="1:15" ht="15" customHeight="1" thickBot="1">
      <c r="A30" s="11"/>
      <c r="B30" s="64"/>
      <c r="C30" s="65"/>
      <c r="D30" s="65"/>
      <c r="E30" s="72">
        <v>0</v>
      </c>
      <c r="F30" s="79"/>
      <c r="G30" s="70"/>
      <c r="I30" s="136"/>
      <c r="J30" s="136"/>
      <c r="K30" s="136"/>
      <c r="L30" s="6"/>
    </row>
    <row r="31" spans="1:1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</row>
  </sheetData>
  <mergeCells count="37">
    <mergeCell ref="B2:C2"/>
    <mergeCell ref="I22:J22"/>
    <mergeCell ref="I29:K30"/>
    <mergeCell ref="I28:K28"/>
    <mergeCell ref="B1:D1"/>
    <mergeCell ref="A12:K12"/>
    <mergeCell ref="B13:E13"/>
    <mergeCell ref="I2:J2"/>
    <mergeCell ref="A3:K3"/>
    <mergeCell ref="I5:J5"/>
    <mergeCell ref="I6:J6"/>
    <mergeCell ref="I7:J7"/>
    <mergeCell ref="I8:J8"/>
    <mergeCell ref="I9:J9"/>
    <mergeCell ref="I10:J10"/>
    <mergeCell ref="I11:J11"/>
    <mergeCell ref="B7:C7"/>
    <mergeCell ref="B8:C8"/>
    <mergeCell ref="B9:C9"/>
    <mergeCell ref="B11:C11"/>
    <mergeCell ref="B4:C4"/>
    <mergeCell ref="B10:C10"/>
    <mergeCell ref="B5:C5"/>
    <mergeCell ref="B6:C6"/>
    <mergeCell ref="F13:K13"/>
    <mergeCell ref="E1:G1"/>
    <mergeCell ref="F8:G8"/>
    <mergeCell ref="F2:G2"/>
    <mergeCell ref="F9:G9"/>
    <mergeCell ref="F11:G11"/>
    <mergeCell ref="F10:G10"/>
    <mergeCell ref="F4:G4"/>
    <mergeCell ref="H1:J1"/>
    <mergeCell ref="I4:J4"/>
    <mergeCell ref="F5:G5"/>
    <mergeCell ref="F6:G6"/>
    <mergeCell ref="F7:G7"/>
  </mergeCells>
  <pageMargins left="0.70866141732283505" right="0.70866141732283505" top="1.2480314960000001" bottom="0.74803149606299202" header="0.31496062992126" footer="0.31496062992126"/>
  <pageSetup paperSize="9" scale="6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F25" sqref="F25"/>
    </sheetView>
  </sheetViews>
  <sheetFormatPr defaultRowHeight="12.75"/>
  <cols>
    <col min="2" max="2" width="14.6640625" style="50" bestFit="1" customWidth="1"/>
  </cols>
  <sheetData>
    <row r="1" spans="1:2">
      <c r="A1" t="s">
        <v>22</v>
      </c>
      <c r="B1" s="50" t="s">
        <v>35</v>
      </c>
    </row>
    <row r="2" spans="1:2">
      <c r="A2" t="s">
        <v>23</v>
      </c>
      <c r="B2" s="50">
        <v>166083.01999999999</v>
      </c>
    </row>
    <row r="3" spans="1:2">
      <c r="A3" t="s">
        <v>24</v>
      </c>
      <c r="B3" s="50">
        <v>249980.93</v>
      </c>
    </row>
    <row r="4" spans="1:2">
      <c r="A4" t="s">
        <v>25</v>
      </c>
      <c r="B4" s="50">
        <v>335418.48</v>
      </c>
    </row>
    <row r="5" spans="1:2">
      <c r="A5" t="s">
        <v>26</v>
      </c>
      <c r="B5" s="50">
        <v>327787.65999999997</v>
      </c>
    </row>
    <row r="6" spans="1:2">
      <c r="A6" t="s">
        <v>27</v>
      </c>
      <c r="B6" s="50">
        <v>337160.1</v>
      </c>
    </row>
    <row r="7" spans="1:2">
      <c r="A7" t="s">
        <v>28</v>
      </c>
      <c r="B7" s="50">
        <v>265367.44</v>
      </c>
    </row>
    <row r="8" spans="1:2">
      <c r="A8" t="s">
        <v>29</v>
      </c>
      <c r="B8" s="50">
        <v>241452.36</v>
      </c>
    </row>
    <row r="9" spans="1:2">
      <c r="A9" t="s">
        <v>30</v>
      </c>
      <c r="B9" s="50">
        <v>303379.02</v>
      </c>
    </row>
    <row r="10" spans="1:2">
      <c r="A10" t="s">
        <v>31</v>
      </c>
      <c r="B10" s="50">
        <v>130897.78</v>
      </c>
    </row>
    <row r="11" spans="1:2">
      <c r="A11" t="s">
        <v>32</v>
      </c>
      <c r="B11" s="50">
        <v>174245.01</v>
      </c>
    </row>
    <row r="12" spans="1:2">
      <c r="A12" t="s">
        <v>33</v>
      </c>
      <c r="B12" s="50">
        <v>486426.4</v>
      </c>
    </row>
    <row r="13" spans="1:2">
      <c r="A13" t="s">
        <v>34</v>
      </c>
      <c r="B13" s="50">
        <v>86890.67</v>
      </c>
    </row>
    <row r="14" spans="1:2">
      <c r="A14" t="s">
        <v>36</v>
      </c>
      <c r="B14" s="51">
        <f>SUM(B2:B13)</f>
        <v>3105088.8699999996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11" sqref="G1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1</vt:lpstr>
      <vt:lpstr>Sheet1</vt:lpstr>
      <vt:lpstr>Sheet2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Zenel Citaku</dc:creator>
  <cp:lastModifiedBy>Mentor Ujkani</cp:lastModifiedBy>
  <cp:lastPrinted>2022-12-21T13:02:19Z</cp:lastPrinted>
  <dcterms:created xsi:type="dcterms:W3CDTF">2022-08-08T08:37:13Z</dcterms:created>
  <dcterms:modified xsi:type="dcterms:W3CDTF">2023-01-12T13:41:26Z</dcterms:modified>
</cp:coreProperties>
</file>