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monics-my.sharepoint.com/personal/drugova_usaidega_org/Documents/Desktop/1.Legalization/1. Legalization tables/Komunat/"/>
    </mc:Choice>
  </mc:AlternateContent>
  <xr:revisionPtr revIDLastSave="0" documentId="8_{19AF9A64-F4F7-44AA-A11C-68C830B46B83}" xr6:coauthVersionLast="47" xr6:coauthVersionMax="47" xr10:uidLastSave="{00000000-0000-0000-0000-000000000000}"/>
  <bookViews>
    <workbookView xWindow="-120" yWindow="-120" windowWidth="29040" windowHeight="15840" xr2:uid="{93616BF8-461C-42DA-86FD-0585C859086E}"/>
  </bookViews>
  <sheets>
    <sheet name="6.Pej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B48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5" i="1"/>
  <c r="C35" i="1"/>
  <c r="F34" i="1"/>
  <c r="F41" i="1" s="1"/>
  <c r="C34" i="1"/>
  <c r="D32" i="1"/>
  <c r="F30" i="1"/>
  <c r="E30" i="1"/>
  <c r="E34" i="1" s="1"/>
  <c r="D30" i="1"/>
  <c r="D34" i="1" s="1"/>
  <c r="C30" i="1"/>
  <c r="C33" i="1" s="1"/>
  <c r="B30" i="1"/>
  <c r="F28" i="1"/>
  <c r="F32" i="1" s="1"/>
  <c r="E28" i="1"/>
  <c r="E35" i="1" s="1"/>
  <c r="D28" i="1"/>
  <c r="D35" i="1" s="1"/>
  <c r="C28" i="1"/>
  <c r="C32" i="1" s="1"/>
  <c r="F26" i="1"/>
  <c r="E26" i="1"/>
  <c r="D26" i="1"/>
  <c r="C26" i="1"/>
  <c r="F25" i="1"/>
  <c r="F27" i="1" s="1"/>
  <c r="E25" i="1"/>
  <c r="E27" i="1" s="1"/>
  <c r="D25" i="1"/>
  <c r="D27" i="1" s="1"/>
  <c r="C25" i="1"/>
  <c r="C27" i="1" s="1"/>
  <c r="F18" i="1"/>
  <c r="F21" i="1" s="1"/>
  <c r="F40" i="1" s="1"/>
  <c r="E18" i="1"/>
  <c r="E22" i="1" s="1"/>
  <c r="D18" i="1"/>
  <c r="D22" i="1" s="1"/>
  <c r="C18" i="1"/>
  <c r="C22" i="1" s="1"/>
  <c r="B18" i="1"/>
  <c r="F17" i="1"/>
  <c r="E17" i="1"/>
  <c r="D17" i="1"/>
  <c r="C17" i="1"/>
  <c r="B17" i="1"/>
  <c r="F11" i="1"/>
  <c r="E11" i="1"/>
  <c r="D11" i="1"/>
  <c r="C11" i="1"/>
  <c r="F9" i="1"/>
  <c r="F12" i="1" s="1"/>
  <c r="F20" i="1" s="1"/>
  <c r="F22" i="1" s="1"/>
  <c r="E9" i="1"/>
  <c r="E12" i="1" s="1"/>
  <c r="E20" i="1" s="1"/>
  <c r="D9" i="1"/>
  <c r="D12" i="1" s="1"/>
  <c r="D20" i="1" s="1"/>
  <c r="C9" i="1"/>
  <c r="C12" i="1" s="1"/>
  <c r="C20" i="1" s="1"/>
  <c r="F6" i="1"/>
  <c r="E6" i="1"/>
  <c r="D6" i="1"/>
  <c r="C6" i="1"/>
  <c r="D5" i="1"/>
  <c r="D7" i="1" s="1"/>
  <c r="C5" i="1"/>
  <c r="C7" i="1" s="1"/>
  <c r="D41" i="1" l="1"/>
  <c r="E41" i="1"/>
  <c r="C41" i="1"/>
  <c r="E32" i="1"/>
  <c r="C21" i="1"/>
  <c r="C40" i="1" s="1"/>
  <c r="D21" i="1"/>
  <c r="D33" i="1"/>
  <c r="E5" i="1"/>
  <c r="E7" i="1" s="1"/>
  <c r="E21" i="1"/>
  <c r="E40" i="1" s="1"/>
  <c r="F5" i="1"/>
  <c r="F7" i="1" s="1"/>
  <c r="D40" i="1" l="1"/>
</calcChain>
</file>

<file path=xl/sharedStrings.xml><?xml version="1.0" encoding="utf-8"?>
<sst xmlns="http://schemas.openxmlformats.org/spreadsheetml/2006/main" count="52" uniqueCount="48">
  <si>
    <t xml:space="preserve">Municipality of Pejë/Peć
</t>
  </si>
  <si>
    <t>As of (date):</t>
  </si>
  <si>
    <t xml:space="preserve">I.  Total Applications Received (#) </t>
  </si>
  <si>
    <t>II.  Urbanism Department Processing</t>
  </si>
  <si>
    <t>II.A.  Application Inventory Carry-Over (start of report month) (#)</t>
  </si>
  <si>
    <t>II.B.  New Applications (month) (#)</t>
  </si>
  <si>
    <t>II.C.  Applications Pending (#)</t>
  </si>
  <si>
    <t>II.D. Decisions (month) (#)</t>
  </si>
  <si>
    <t xml:space="preserve">II.D.1.  Pending List Decisions (month) (#) </t>
  </si>
  <si>
    <t>II.D.2.  Demolition List Decisions (month) (#)</t>
  </si>
  <si>
    <t xml:space="preserve">II.D.3.  Legalization Certificate Decisions (month) (#) </t>
  </si>
  <si>
    <t>II.D.4.  Cases Processed (month) (#)</t>
  </si>
  <si>
    <t>II.E. Decisions (total) (#)</t>
  </si>
  <si>
    <t xml:space="preserve">II.E.1.  Pending List Decisions (total) (#) </t>
  </si>
  <si>
    <t>II.E.2.  Demolition List Decisions (total) (#)</t>
  </si>
  <si>
    <t xml:space="preserve">II.E.3.  Legalization Certificate Decisions (total) (#) </t>
  </si>
  <si>
    <t>II.E.4.  Total Cases Processed (total) (#)</t>
  </si>
  <si>
    <t>II.F. Cases Pending (end of period) )(#)</t>
  </si>
  <si>
    <t>II.G. Urbanism Efficiency</t>
  </si>
  <si>
    <t>II.G.1 Average Cases Processed per week (current rate)</t>
  </si>
  <si>
    <t>II.G.2. Time to Process Cases Pending (weeks)</t>
  </si>
  <si>
    <t>II.G.3. Time to Process Cases at Best Observed Rate</t>
  </si>
  <si>
    <t>II.G.4.  UD Monthly Clearance Rate (100%+ goal)</t>
  </si>
  <si>
    <t>III. Cadaster Department Processing</t>
  </si>
  <si>
    <t>III.A.  Case Inventory Carry-Over (#)</t>
  </si>
  <si>
    <t>III.B.  New Cases (month) (#)</t>
  </si>
  <si>
    <t>III.C.  Cases Pending (#)</t>
  </si>
  <si>
    <t>III.D.  Cases Registered in Cadaster/IPRR (month) (#)</t>
  </si>
  <si>
    <t>III.E. Total Cases Registered Cadaster/IPRR (total) (#)</t>
  </si>
  <si>
    <t>III.F. Cases Pending (end of period) (#)</t>
  </si>
  <si>
    <t>III.G.  Cadaster Efficiency</t>
  </si>
  <si>
    <t>III.G.1 Average Cases Processed per week (current rate)</t>
  </si>
  <si>
    <t>III.G.2. Time to Process Cases Pending (weeks)</t>
  </si>
  <si>
    <t>III.G.3. Time to Process Cases at Best Observed Rate</t>
  </si>
  <si>
    <t>III.G.4.  CD Monthly Clearance Rate (100%+ goal)</t>
  </si>
  <si>
    <t>IV. Overall Performance</t>
  </si>
  <si>
    <t>IV.A. Urbanism Department Performance</t>
  </si>
  <si>
    <t>IV.B. Cadaster Department Performance</t>
  </si>
  <si>
    <t>IV.C. Total Municipal Performance</t>
  </si>
  <si>
    <t>IV.D.1. Applicant Wait Time (Years)</t>
  </si>
  <si>
    <t>IV.D.2. Applicant Wait Time at Best Observed Rates (Years)</t>
  </si>
  <si>
    <t>V.  Comparative Department and Municipal Processing Times (weeks)</t>
  </si>
  <si>
    <t>Max (observed capacity)</t>
  </si>
  <si>
    <t>V.A.  Urbanism Department (Legalization)</t>
  </si>
  <si>
    <t>V.B.  Cadaster Department (Registration / Formalization)</t>
  </si>
  <si>
    <t>VI. Estimated market value</t>
  </si>
  <si>
    <t xml:space="preserve">VI.A. Estimated Market Value of Formalized Buildings 
(million Euros min/max) </t>
  </si>
  <si>
    <t xml:space="preserve">VII.A. Estimated Average of Market Value of Formalized Buildings 
(million Euros)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</si>
</sst>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Gill Sans MT"/>
      <family val="2"/>
    </font>
    <font>
      <sz val="14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i/>
      <sz val="12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/>
    </xf>
    <xf numFmtId="15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3" fontId="6" fillId="5" borderId="13" xfId="0" applyNumberFormat="1" applyFont="1" applyFill="1" applyBorder="1" applyAlignment="1">
      <alignment horizontal="left" vertical="center" wrapText="1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vertical="center"/>
    </xf>
    <xf numFmtId="3" fontId="5" fillId="5" borderId="15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 wrapText="1"/>
    </xf>
    <xf numFmtId="3" fontId="5" fillId="5" borderId="16" xfId="0" applyNumberFormat="1" applyFont="1" applyFill="1" applyBorder="1" applyAlignment="1">
      <alignment vertical="center" wrapText="1"/>
    </xf>
    <xf numFmtId="3" fontId="5" fillId="6" borderId="17" xfId="0" applyNumberFormat="1" applyFont="1" applyFill="1" applyBorder="1" applyAlignment="1">
      <alignment horizontal="left" vertical="center" wrapText="1" indent="2"/>
    </xf>
    <xf numFmtId="3" fontId="5" fillId="6" borderId="18" xfId="0" applyNumberFormat="1" applyFont="1" applyFill="1" applyBorder="1" applyAlignment="1">
      <alignment horizontal="center" vertical="center" wrapText="1"/>
    </xf>
    <xf numFmtId="3" fontId="5" fillId="6" borderId="18" xfId="0" applyNumberFormat="1" applyFont="1" applyFill="1" applyBorder="1" applyAlignment="1">
      <alignment vertical="center" wrapText="1"/>
    </xf>
    <xf numFmtId="3" fontId="5" fillId="4" borderId="17" xfId="0" applyNumberFormat="1" applyFont="1" applyFill="1" applyBorder="1" applyAlignment="1">
      <alignment horizontal="left" vertical="center" wrapText="1" indent="2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6" fillId="6" borderId="17" xfId="0" applyNumberFormat="1" applyFont="1" applyFill="1" applyBorder="1" applyAlignment="1">
      <alignment horizontal="left" vertical="center" wrapText="1" indent="2"/>
    </xf>
    <xf numFmtId="3" fontId="5" fillId="4" borderId="17" xfId="0" applyNumberFormat="1" applyFont="1" applyFill="1" applyBorder="1" applyAlignment="1">
      <alignment horizontal="left" vertical="center" wrapText="1" indent="5"/>
    </xf>
    <xf numFmtId="3" fontId="5" fillId="6" borderId="17" xfId="0" applyNumberFormat="1" applyFont="1" applyFill="1" applyBorder="1" applyAlignment="1">
      <alignment horizontal="left" vertical="center" wrapText="1" indent="5"/>
    </xf>
    <xf numFmtId="3" fontId="5" fillId="6" borderId="12" xfId="0" applyNumberFormat="1" applyFont="1" applyFill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3" fontId="5" fillId="6" borderId="8" xfId="1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vertical="center" wrapText="1"/>
    </xf>
    <xf numFmtId="3" fontId="5" fillId="6" borderId="21" xfId="0" applyNumberFormat="1" applyFont="1" applyFill="1" applyBorder="1" applyAlignment="1">
      <alignment horizontal="left" vertical="center" wrapText="1" indent="5"/>
    </xf>
    <xf numFmtId="3" fontId="5" fillId="6" borderId="12" xfId="0" applyNumberFormat="1" applyFont="1" applyFill="1" applyBorder="1" applyAlignment="1">
      <alignment vertical="center" wrapText="1"/>
    </xf>
    <xf numFmtId="9" fontId="5" fillId="6" borderId="22" xfId="0" applyNumberFormat="1" applyFont="1" applyFill="1" applyBorder="1" applyAlignment="1">
      <alignment horizontal="left" vertical="center" wrapText="1" indent="5"/>
    </xf>
    <xf numFmtId="9" fontId="5" fillId="6" borderId="23" xfId="1" applyFont="1" applyFill="1" applyBorder="1" applyAlignment="1">
      <alignment horizontal="center" vertical="center" wrapText="1"/>
    </xf>
    <xf numFmtId="9" fontId="5" fillId="6" borderId="23" xfId="0" applyNumberFormat="1" applyFont="1" applyFill="1" applyBorder="1" applyAlignment="1">
      <alignment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 wrapText="1"/>
    </xf>
    <xf numFmtId="3" fontId="8" fillId="6" borderId="18" xfId="0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left" vertical="center" wrapText="1" indent="2"/>
    </xf>
    <xf numFmtId="9" fontId="5" fillId="6" borderId="8" xfId="1" applyFont="1" applyFill="1" applyBorder="1" applyAlignment="1">
      <alignment horizontal="center" vertical="center"/>
    </xf>
    <xf numFmtId="9" fontId="5" fillId="6" borderId="8" xfId="0" applyNumberFormat="1" applyFont="1" applyFill="1" applyBorder="1" applyAlignment="1">
      <alignment vertical="center"/>
    </xf>
    <xf numFmtId="9" fontId="5" fillId="6" borderId="12" xfId="1" applyFont="1" applyFill="1" applyBorder="1" applyAlignment="1">
      <alignment horizontal="center" vertical="center"/>
    </xf>
    <xf numFmtId="9" fontId="5" fillId="6" borderId="18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horizontal="left" vertical="center" wrapText="1" indent="2"/>
    </xf>
    <xf numFmtId="2" fontId="5" fillId="6" borderId="18" xfId="0" applyNumberFormat="1" applyFont="1" applyFill="1" applyBorder="1" applyAlignment="1">
      <alignment horizontal="center" vertical="center" wrapText="1"/>
    </xf>
    <xf numFmtId="164" fontId="5" fillId="6" borderId="1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2" fontId="5" fillId="6" borderId="18" xfId="0" applyNumberFormat="1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left" vertical="center" indent="2"/>
    </xf>
    <xf numFmtId="164" fontId="8" fillId="6" borderId="18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10" fillId="4" borderId="27" xfId="0" applyNumberFormat="1" applyFont="1" applyFill="1" applyBorder="1" applyAlignment="1">
      <alignment horizontal="center" vertical="center"/>
    </xf>
    <xf numFmtId="165" fontId="10" fillId="4" borderId="23" xfId="0" applyNumberFormat="1" applyFont="1" applyFill="1" applyBorder="1" applyAlignment="1">
      <alignment horizontal="center" vertical="center"/>
    </xf>
    <xf numFmtId="165" fontId="8" fillId="4" borderId="28" xfId="0" applyNumberFormat="1" applyFont="1" applyFill="1" applyBorder="1" applyAlignment="1">
      <alignment horizontal="left" vertical="center" wrapText="1"/>
    </xf>
    <xf numFmtId="165" fontId="5" fillId="4" borderId="29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5" fillId="6" borderId="19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 wrapText="1"/>
    </xf>
    <xf numFmtId="3" fontId="7" fillId="6" borderId="19" xfId="0" applyNumberFormat="1" applyFont="1" applyFill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left" vertical="center" wrapText="1"/>
    </xf>
    <xf numFmtId="165" fontId="8" fillId="4" borderId="22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Municipality of Peje</a:t>
            </a:r>
          </a:p>
        </c:rich>
      </c:tx>
      <c:layout>
        <c:manualLayout>
          <c:xMode val="edge"/>
          <c:yMode val="edge"/>
          <c:x val="0"/>
          <c:y val="2.8868728802348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0.36531707403271479"/>
          <c:y val="0.12951516634276719"/>
          <c:w val="0.62193624255515934"/>
          <c:h val="0.79890592516160752"/>
        </c:manualLayout>
      </c:layout>
      <c:lineChart>
        <c:grouping val="standard"/>
        <c:varyColors val="0"/>
        <c:ser>
          <c:idx val="0"/>
          <c:order val="0"/>
          <c:tx>
            <c:strRef>
              <c:f>'6.Peje'!$A$3</c:f>
              <c:strCache>
                <c:ptCount val="1"/>
                <c:pt idx="0">
                  <c:v>I.  Total Applications Received (#)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'6.Peje'!$B$2:$C$2</c:f>
              <c:numCache>
                <c:formatCode>d\-mmm\-yy</c:formatCode>
                <c:ptCount val="2"/>
                <c:pt idx="0">
                  <c:v>44918</c:v>
                </c:pt>
                <c:pt idx="1">
                  <c:v>44953</c:v>
                </c:pt>
              </c:numCache>
            </c:numRef>
          </c:cat>
          <c:val>
            <c:numRef>
              <c:f>'6.Peje'!$B$3:$C$3</c:f>
              <c:numCache>
                <c:formatCode>#,##0</c:formatCode>
                <c:ptCount val="2"/>
                <c:pt idx="0">
                  <c:v>979</c:v>
                </c:pt>
                <c:pt idx="1">
                  <c:v>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E-43C6-9913-4FF228844109}"/>
            </c:ext>
          </c:extLst>
        </c:ser>
        <c:ser>
          <c:idx val="1"/>
          <c:order val="1"/>
          <c:tx>
            <c:strRef>
              <c:f>'6.Peje'!$A$14</c:f>
              <c:strCache>
                <c:ptCount val="1"/>
                <c:pt idx="0">
                  <c:v>II.E.1.  Pending List Decisions (total) (#)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'6.Peje'!$B$2:$C$2</c:f>
              <c:numCache>
                <c:formatCode>d\-mmm\-yy</c:formatCode>
                <c:ptCount val="2"/>
                <c:pt idx="0">
                  <c:v>44918</c:v>
                </c:pt>
                <c:pt idx="1">
                  <c:v>44953</c:v>
                </c:pt>
              </c:numCache>
            </c:numRef>
          </c:cat>
          <c:val>
            <c:numRef>
              <c:f>'6.Peje'!$B$14:$C$14</c:f>
              <c:numCache>
                <c:formatCode>#,##0</c:formatCode>
                <c:ptCount val="2"/>
                <c:pt idx="0">
                  <c:v>182</c:v>
                </c:pt>
                <c:pt idx="1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E-43C6-9913-4FF228844109}"/>
            </c:ext>
          </c:extLst>
        </c:ser>
        <c:ser>
          <c:idx val="2"/>
          <c:order val="2"/>
          <c:tx>
            <c:strRef>
              <c:f>'6.Peje'!$A$15</c:f>
              <c:strCache>
                <c:ptCount val="1"/>
                <c:pt idx="0">
                  <c:v>II.E.2.  Demolition List Decisions (total) (#)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'6.Peje'!$B$2:$C$2</c:f>
              <c:numCache>
                <c:formatCode>d\-mmm\-yy</c:formatCode>
                <c:ptCount val="2"/>
                <c:pt idx="0">
                  <c:v>44918</c:v>
                </c:pt>
                <c:pt idx="1">
                  <c:v>44953</c:v>
                </c:pt>
              </c:numCache>
            </c:numRef>
          </c:cat>
          <c:val>
            <c:numRef>
              <c:f>'6.Peje'!$B$15:$C$15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E-43C6-9913-4FF228844109}"/>
            </c:ext>
          </c:extLst>
        </c:ser>
        <c:ser>
          <c:idx val="3"/>
          <c:order val="3"/>
          <c:tx>
            <c:strRef>
              <c:f>'6.Peje'!$A$16</c:f>
              <c:strCache>
                <c:ptCount val="1"/>
                <c:pt idx="0">
                  <c:v>II.E.3.  Legalization Certificate Decisions (total) (#)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'6.Peje'!$B$2:$C$2</c:f>
              <c:numCache>
                <c:formatCode>d\-mmm\-yy</c:formatCode>
                <c:ptCount val="2"/>
                <c:pt idx="0">
                  <c:v>44918</c:v>
                </c:pt>
                <c:pt idx="1">
                  <c:v>44953</c:v>
                </c:pt>
              </c:numCache>
            </c:numRef>
          </c:cat>
          <c:val>
            <c:numRef>
              <c:f>'6.Peje'!$B$16:$C$16</c:f>
              <c:numCache>
                <c:formatCode>#,##0</c:formatCode>
                <c:ptCount val="2"/>
                <c:pt idx="0">
                  <c:v>569</c:v>
                </c:pt>
                <c:pt idx="1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E-43C6-9913-4FF228844109}"/>
            </c:ext>
          </c:extLst>
        </c:ser>
        <c:ser>
          <c:idx val="4"/>
          <c:order val="4"/>
          <c:tx>
            <c:strRef>
              <c:f>'6.Peje'!$A$29</c:f>
              <c:strCache>
                <c:ptCount val="1"/>
                <c:pt idx="0">
                  <c:v>III.E. Total Cases Registered Cadaster/IPRR (total) (#)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'6.Peje'!$B$2:$C$2</c:f>
              <c:numCache>
                <c:formatCode>d\-mmm\-yy</c:formatCode>
                <c:ptCount val="2"/>
                <c:pt idx="0">
                  <c:v>44918</c:v>
                </c:pt>
                <c:pt idx="1">
                  <c:v>44953</c:v>
                </c:pt>
              </c:numCache>
            </c:numRef>
          </c:cat>
          <c:val>
            <c:numRef>
              <c:f>'6.Peje'!$B$29:$C$29</c:f>
              <c:numCache>
                <c:formatCode>#,##0</c:formatCode>
                <c:ptCount val="2"/>
                <c:pt idx="0">
                  <c:v>565</c:v>
                </c:pt>
                <c:pt idx="1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AE-43C6-9913-4FF228844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439391"/>
        <c:axId val="813445631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'[1]2. Gracanica'!$11:$11</c15:sqref>
                        </c15:formulaRef>
                      </c:ext>
                    </c:extLst>
                    <c:strCache>
                      <c:ptCount val="1"/>
                      <c:pt idx="0">
                        <c:v>II.D.3.  Legalization Certificate Decisions (month) (#)  9 1 8 13 0 1 39 20 10 20 14 25 6 16 20 7 7 12 0 1 17 38 1 9 23 13 10 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'6.Peje'!$B$2:$C$2</c15:sqref>
                        </c15:formulaRef>
                      </c:ext>
                    </c:extLst>
                    <c:numCache>
                      <c:formatCode>d\-mmm\-yy</c:formatCode>
                      <c:ptCount val="2"/>
                      <c:pt idx="0">
                        <c:v>44918</c:v>
                      </c:pt>
                      <c:pt idx="1">
                        <c:v>44953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80AE-43C6-9913-4FF228844109}"/>
                  </c:ext>
                </c:extLst>
              </c15:ser>
            </c15:filteredLineSeries>
          </c:ext>
        </c:extLst>
      </c:lineChart>
      <c:catAx>
        <c:axId val="813439391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13445631"/>
        <c:crosses val="autoZero"/>
        <c:auto val="0"/>
        <c:lblAlgn val="ctr"/>
        <c:lblOffset val="100"/>
        <c:noMultiLvlLbl val="1"/>
      </c:catAx>
      <c:valAx>
        <c:axId val="81344563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13439391"/>
        <c:crosses val="max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024975475940378E-2"/>
          <c:y val="0.16147412348408391"/>
          <c:w val="0.26236563849118205"/>
          <c:h val="0.70087499981510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0</xdr:rowOff>
    </xdr:from>
    <xdr:to>
      <xdr:col>9</xdr:col>
      <xdr:colOff>735232</xdr:colOff>
      <xdr:row>66</xdr:row>
      <xdr:rowOff>183724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2BDF69-FDB5-4B36-B072-762F0644A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hemonics-my.sharepoint.com/personal/drugova_usaidega_org/Documents/Desktop/1.Legalization/1.%20Legalization%20tables/Komunat/Legalization%20progress%20table_April%2028,%202023.xlsx" TargetMode="External"/><Relationship Id="rId1" Type="http://schemas.openxmlformats.org/officeDocument/2006/relationships/externalLinkPath" Target="Legalization%20progress%20table_April%2028,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y Indicators (Summary)"/>
      <sheetName val="Partner Performance (Summary)"/>
      <sheetName val="1. Fushë Kosovë Kosovo Polje"/>
      <sheetName val="2. Gracanica"/>
      <sheetName val="3.Istog"/>
      <sheetName val="4. Mitrovica"/>
      <sheetName val="5.Obiliq"/>
      <sheetName val="6.Peje"/>
      <sheetName val="7. Pristina"/>
      <sheetName val="8.Prizren"/>
      <sheetName val="9. Suhareka"/>
      <sheetName val="10. Viti "/>
      <sheetName val="Drenas (July 22)"/>
    </sheetNames>
    <sheetDataSet>
      <sheetData sheetId="0"/>
      <sheetData sheetId="1"/>
      <sheetData sheetId="2"/>
      <sheetData sheetId="3">
        <row r="11">
          <cell r="A11" t="str">
            <v xml:space="preserve">II.D.3.  Legalization Certificate Decisions (month) (#) </v>
          </cell>
          <cell r="B11"/>
          <cell r="C11">
            <v>9</v>
          </cell>
          <cell r="D11">
            <v>1</v>
          </cell>
          <cell r="E11">
            <v>8</v>
          </cell>
          <cell r="F11">
            <v>13</v>
          </cell>
          <cell r="G11">
            <v>0</v>
          </cell>
          <cell r="H11">
            <v>1</v>
          </cell>
          <cell r="I11">
            <v>39</v>
          </cell>
          <cell r="J11">
            <v>20</v>
          </cell>
          <cell r="K11">
            <v>10</v>
          </cell>
          <cell r="L11">
            <v>20</v>
          </cell>
          <cell r="M11">
            <v>14</v>
          </cell>
          <cell r="N11">
            <v>25</v>
          </cell>
          <cell r="O11">
            <v>6</v>
          </cell>
          <cell r="P11">
            <v>16</v>
          </cell>
          <cell r="Q11">
            <v>20</v>
          </cell>
          <cell r="R11">
            <v>7</v>
          </cell>
          <cell r="S11">
            <v>7</v>
          </cell>
          <cell r="T11">
            <v>12</v>
          </cell>
          <cell r="U11">
            <v>0</v>
          </cell>
          <cell r="V11">
            <v>1</v>
          </cell>
          <cell r="W11">
            <v>17</v>
          </cell>
          <cell r="X11">
            <v>38</v>
          </cell>
          <cell r="Y11">
            <v>1</v>
          </cell>
          <cell r="Z11">
            <v>9</v>
          </cell>
          <cell r="AA11">
            <v>23</v>
          </cell>
          <cell r="AB11">
            <v>13</v>
          </cell>
          <cell r="AC11">
            <v>10</v>
          </cell>
          <cell r="AD11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1F7C-6CB3-4487-86CE-FEDC01A74B11}">
  <dimension ref="A1:YA50"/>
  <sheetViews>
    <sheetView tabSelected="1" topLeftCell="A14" zoomScale="55" zoomScaleNormal="55" workbookViewId="0">
      <pane xSplit="1" topLeftCell="B1" activePane="topRight" state="frozen"/>
      <selection sqref="A1:XFD1048576"/>
      <selection pane="topRight" activeCell="M29" sqref="M29"/>
    </sheetView>
  </sheetViews>
  <sheetFormatPr defaultColWidth="9.42578125" defaultRowHeight="17.25" x14ac:dyDescent="0.25"/>
  <cols>
    <col min="1" max="1" width="81.42578125" style="78" customWidth="1"/>
    <col min="2" max="6" width="14.5703125" style="79" customWidth="1"/>
    <col min="7" max="51" width="14.5703125" style="81" customWidth="1"/>
    <col min="52" max="52" width="13.5703125" style="81" customWidth="1"/>
    <col min="53" max="16384" width="9.42578125" style="81"/>
  </cols>
  <sheetData>
    <row r="1" spans="1:651" s="3" customFormat="1" ht="64.349999999999994" customHeight="1" thickBot="1" x14ac:dyDescent="0.3">
      <c r="A1" s="1" t="s">
        <v>0</v>
      </c>
      <c r="B1" s="2"/>
      <c r="C1" s="2"/>
      <c r="D1" s="2"/>
      <c r="E1" s="2"/>
      <c r="F1" s="2"/>
    </row>
    <row r="2" spans="1:651" s="10" customFormat="1" ht="42.75" customHeight="1" thickBot="1" x14ac:dyDescent="0.3">
      <c r="A2" s="4" t="s">
        <v>1</v>
      </c>
      <c r="B2" s="5">
        <v>44918</v>
      </c>
      <c r="C2" s="5">
        <v>44953</v>
      </c>
      <c r="D2" s="5">
        <v>44981</v>
      </c>
      <c r="E2" s="5">
        <v>45015</v>
      </c>
      <c r="F2" s="5">
        <v>45044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</row>
    <row r="3" spans="1:651" s="16" customFormat="1" ht="45" customHeight="1" thickBot="1" x14ac:dyDescent="0.3">
      <c r="A3" s="11" t="s">
        <v>2</v>
      </c>
      <c r="B3" s="12">
        <v>979</v>
      </c>
      <c r="C3" s="12">
        <v>998</v>
      </c>
      <c r="D3" s="12">
        <v>998</v>
      </c>
      <c r="E3" s="12">
        <v>998</v>
      </c>
      <c r="F3" s="12">
        <v>998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  <c r="AV3" s="15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4"/>
    </row>
    <row r="4" spans="1:651" s="22" customFormat="1" ht="39.950000000000003" customHeight="1" x14ac:dyDescent="0.25">
      <c r="A4" s="17" t="s">
        <v>3</v>
      </c>
      <c r="B4" s="18"/>
      <c r="C4" s="18"/>
      <c r="D4" s="18"/>
      <c r="E4" s="18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</row>
    <row r="5" spans="1:651" s="25" customFormat="1" ht="39.950000000000003" customHeight="1" x14ac:dyDescent="0.25">
      <c r="A5" s="23" t="s">
        <v>4</v>
      </c>
      <c r="B5" s="24"/>
      <c r="C5" s="24">
        <f t="shared" ref="C5:F5" si="0">B18</f>
        <v>228</v>
      </c>
      <c r="D5" s="24">
        <f t="shared" si="0"/>
        <v>241</v>
      </c>
      <c r="E5" s="24">
        <f t="shared" si="0"/>
        <v>202</v>
      </c>
      <c r="F5" s="24">
        <f t="shared" si="0"/>
        <v>197</v>
      </c>
    </row>
    <row r="6" spans="1:651" s="28" customFormat="1" ht="39.950000000000003" customHeight="1" x14ac:dyDescent="0.25">
      <c r="A6" s="26" t="s">
        <v>5</v>
      </c>
      <c r="B6" s="27"/>
      <c r="C6" s="27">
        <f t="shared" ref="C6:F6" si="1">C3-B3</f>
        <v>19</v>
      </c>
      <c r="D6" s="27">
        <f t="shared" si="1"/>
        <v>0</v>
      </c>
      <c r="E6" s="27">
        <f t="shared" si="1"/>
        <v>0</v>
      </c>
      <c r="F6" s="27">
        <f t="shared" si="1"/>
        <v>0</v>
      </c>
    </row>
    <row r="7" spans="1:651" s="25" customFormat="1" ht="39.950000000000003" customHeight="1" x14ac:dyDescent="0.25">
      <c r="A7" s="23" t="s">
        <v>6</v>
      </c>
      <c r="B7" s="24"/>
      <c r="C7" s="24">
        <f t="shared" ref="C7:F7" si="2">C5+C6</f>
        <v>247</v>
      </c>
      <c r="D7" s="24">
        <f t="shared" si="2"/>
        <v>241</v>
      </c>
      <c r="E7" s="24">
        <f t="shared" si="2"/>
        <v>202</v>
      </c>
      <c r="F7" s="24">
        <f t="shared" si="2"/>
        <v>197</v>
      </c>
    </row>
    <row r="8" spans="1:651" s="25" customFormat="1" ht="39.950000000000003" customHeight="1" x14ac:dyDescent="0.25">
      <c r="A8" s="29" t="s">
        <v>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3"/>
    </row>
    <row r="9" spans="1:651" s="28" customFormat="1" ht="39.950000000000003" customHeight="1" x14ac:dyDescent="0.25">
      <c r="A9" s="30" t="s">
        <v>8</v>
      </c>
      <c r="B9" s="27"/>
      <c r="C9" s="27">
        <f t="shared" ref="C9:F9" si="3">C14-B14</f>
        <v>0</v>
      </c>
      <c r="D9" s="27">
        <f t="shared" si="3"/>
        <v>0</v>
      </c>
      <c r="E9" s="27">
        <f t="shared" si="3"/>
        <v>4</v>
      </c>
      <c r="F9" s="27">
        <f t="shared" si="3"/>
        <v>92</v>
      </c>
    </row>
    <row r="10" spans="1:651" s="25" customFormat="1" ht="39.950000000000003" customHeight="1" x14ac:dyDescent="0.25">
      <c r="A10" s="31" t="s">
        <v>9</v>
      </c>
      <c r="B10" s="24"/>
      <c r="C10" s="24">
        <v>0</v>
      </c>
      <c r="D10" s="24">
        <v>0</v>
      </c>
      <c r="E10" s="24">
        <v>0</v>
      </c>
      <c r="F10" s="24">
        <v>0</v>
      </c>
    </row>
    <row r="11" spans="1:651" s="28" customFormat="1" ht="39.950000000000003" customHeight="1" x14ac:dyDescent="0.25">
      <c r="A11" s="30" t="s">
        <v>10</v>
      </c>
      <c r="B11" s="27"/>
      <c r="C11" s="27">
        <f t="shared" ref="C11:F11" si="4">C16-B16</f>
        <v>6</v>
      </c>
      <c r="D11" s="27">
        <f t="shared" si="4"/>
        <v>39</v>
      </c>
      <c r="E11" s="27">
        <f t="shared" si="4"/>
        <v>1</v>
      </c>
      <c r="F11" s="27">
        <f t="shared" si="4"/>
        <v>11</v>
      </c>
    </row>
    <row r="12" spans="1:651" s="25" customFormat="1" ht="39.950000000000003" customHeight="1" x14ac:dyDescent="0.25">
      <c r="A12" s="31" t="s">
        <v>11</v>
      </c>
      <c r="B12" s="24"/>
      <c r="C12" s="24">
        <f t="shared" ref="C12:F12" si="5">SUM(C9:C11)</f>
        <v>6</v>
      </c>
      <c r="D12" s="24">
        <f t="shared" si="5"/>
        <v>39</v>
      </c>
      <c r="E12" s="24">
        <f t="shared" si="5"/>
        <v>5</v>
      </c>
      <c r="F12" s="24">
        <f t="shared" si="5"/>
        <v>103</v>
      </c>
    </row>
    <row r="13" spans="1:651" s="25" customFormat="1" ht="39.950000000000003" customHeight="1" x14ac:dyDescent="0.25">
      <c r="A13" s="29" t="s">
        <v>12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3"/>
    </row>
    <row r="14" spans="1:651" s="28" customFormat="1" ht="39.950000000000003" customHeight="1" x14ac:dyDescent="0.25">
      <c r="A14" s="30" t="s">
        <v>13</v>
      </c>
      <c r="B14" s="27">
        <v>182</v>
      </c>
      <c r="C14" s="27">
        <v>182</v>
      </c>
      <c r="D14" s="27">
        <v>182</v>
      </c>
      <c r="E14" s="27">
        <v>186</v>
      </c>
      <c r="F14" s="27">
        <v>278</v>
      </c>
    </row>
    <row r="15" spans="1:651" s="25" customFormat="1" ht="39.950000000000003" customHeight="1" x14ac:dyDescent="0.25">
      <c r="A15" s="31" t="s">
        <v>14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</row>
    <row r="16" spans="1:651" s="28" customFormat="1" ht="39.950000000000003" customHeight="1" x14ac:dyDescent="0.25">
      <c r="A16" s="30" t="s">
        <v>15</v>
      </c>
      <c r="B16" s="27">
        <v>569</v>
      </c>
      <c r="C16" s="27">
        <v>575</v>
      </c>
      <c r="D16" s="27">
        <v>614</v>
      </c>
      <c r="E16" s="27">
        <v>615</v>
      </c>
      <c r="F16" s="27">
        <v>626</v>
      </c>
    </row>
    <row r="17" spans="1:53" s="25" customFormat="1" ht="39.950000000000003" customHeight="1" x14ac:dyDescent="0.25">
      <c r="A17" s="31" t="s">
        <v>16</v>
      </c>
      <c r="B17" s="24">
        <f t="shared" ref="B17:F17" si="6">B14+B15+B16</f>
        <v>751</v>
      </c>
      <c r="C17" s="24">
        <f t="shared" si="6"/>
        <v>757</v>
      </c>
      <c r="D17" s="24">
        <f t="shared" si="6"/>
        <v>796</v>
      </c>
      <c r="E17" s="24">
        <f t="shared" si="6"/>
        <v>801</v>
      </c>
      <c r="F17" s="24">
        <f t="shared" si="6"/>
        <v>904</v>
      </c>
    </row>
    <row r="18" spans="1:53" s="25" customFormat="1" ht="39.950000000000003" customHeight="1" x14ac:dyDescent="0.25">
      <c r="A18" s="23" t="s">
        <v>17</v>
      </c>
      <c r="B18" s="32">
        <f t="shared" ref="B18:F18" si="7">B3-(B14+B15+B16)</f>
        <v>228</v>
      </c>
      <c r="C18" s="32">
        <f t="shared" si="7"/>
        <v>241</v>
      </c>
      <c r="D18" s="32">
        <f t="shared" si="7"/>
        <v>202</v>
      </c>
      <c r="E18" s="32">
        <f t="shared" si="7"/>
        <v>197</v>
      </c>
      <c r="F18" s="32">
        <f t="shared" si="7"/>
        <v>94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35" customFormat="1" ht="39.950000000000003" customHeight="1" x14ac:dyDescent="0.25">
      <c r="A19" s="29" t="s">
        <v>18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s="25" customFormat="1" ht="39.950000000000003" customHeight="1" x14ac:dyDescent="0.25">
      <c r="A20" s="31" t="s">
        <v>19</v>
      </c>
      <c r="B20" s="36"/>
      <c r="C20" s="37">
        <f t="shared" ref="C20:F20" si="8">C12/((C2-B2)/7)</f>
        <v>1.2</v>
      </c>
      <c r="D20" s="37">
        <f t="shared" si="8"/>
        <v>9.75</v>
      </c>
      <c r="E20" s="37">
        <f t="shared" si="8"/>
        <v>1.0294117647058825</v>
      </c>
      <c r="F20" s="37">
        <f t="shared" si="8"/>
        <v>24.862068965517238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53" s="25" customFormat="1" ht="39.950000000000003" customHeight="1" x14ac:dyDescent="0.25">
      <c r="A21" s="31" t="s">
        <v>20</v>
      </c>
      <c r="B21" s="24"/>
      <c r="C21" s="24">
        <f t="shared" ref="C21:F21" si="9">C18/C20</f>
        <v>200.83333333333334</v>
      </c>
      <c r="D21" s="24">
        <f t="shared" si="9"/>
        <v>20.717948717948719</v>
      </c>
      <c r="E21" s="24">
        <f t="shared" si="9"/>
        <v>191.37142857142854</v>
      </c>
      <c r="F21" s="24">
        <f t="shared" si="9"/>
        <v>3.7808599167822474</v>
      </c>
    </row>
    <row r="22" spans="1:53" s="40" customFormat="1" ht="39.950000000000003" customHeight="1" thickBot="1" x14ac:dyDescent="0.3">
      <c r="A22" s="39" t="s">
        <v>21</v>
      </c>
      <c r="B22" s="32"/>
      <c r="C22" s="32">
        <f>C18/MAX(C20)</f>
        <v>200.83333333333334</v>
      </c>
      <c r="D22" s="32">
        <f>D18/MAX(D20)</f>
        <v>20.717948717948719</v>
      </c>
      <c r="E22" s="32">
        <f>E18/MAX(E20)</f>
        <v>191.37142857142854</v>
      </c>
      <c r="F22" s="32">
        <f>F18/MAX(F20)</f>
        <v>3.7808599167822474</v>
      </c>
    </row>
    <row r="23" spans="1:53" s="43" customFormat="1" ht="39.950000000000003" hidden="1" customHeight="1" thickBot="1" x14ac:dyDescent="0.3">
      <c r="A23" s="41" t="s">
        <v>22</v>
      </c>
      <c r="B23" s="42"/>
      <c r="C23" s="42">
        <v>0</v>
      </c>
      <c r="D23" s="42">
        <v>0</v>
      </c>
      <c r="E23" s="42">
        <v>0</v>
      </c>
      <c r="F23" s="42">
        <v>0</v>
      </c>
    </row>
    <row r="24" spans="1:53" s="48" customFormat="1" ht="39.950000000000003" customHeight="1" x14ac:dyDescent="0.25">
      <c r="A24" s="44" t="s">
        <v>23</v>
      </c>
      <c r="B24" s="45"/>
      <c r="C24" s="45"/>
      <c r="D24" s="45"/>
      <c r="E24" s="45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53" s="25" customFormat="1" ht="39.950000000000003" customHeight="1" x14ac:dyDescent="0.25">
      <c r="A25" s="23" t="s">
        <v>24</v>
      </c>
      <c r="B25" s="24"/>
      <c r="C25" s="24">
        <f t="shared" ref="C25:F25" si="10">B30</f>
        <v>4</v>
      </c>
      <c r="D25" s="24">
        <f t="shared" si="10"/>
        <v>4</v>
      </c>
      <c r="E25" s="24">
        <f t="shared" si="10"/>
        <v>4</v>
      </c>
      <c r="F25" s="24">
        <f t="shared" si="10"/>
        <v>5</v>
      </c>
    </row>
    <row r="26" spans="1:53" s="25" customFormat="1" ht="39.950000000000003" customHeight="1" x14ac:dyDescent="0.25">
      <c r="A26" s="23" t="s">
        <v>25</v>
      </c>
      <c r="B26" s="24"/>
      <c r="C26" s="24">
        <f t="shared" ref="C26:F26" si="11">C16-B16</f>
        <v>6</v>
      </c>
      <c r="D26" s="24">
        <f t="shared" si="11"/>
        <v>39</v>
      </c>
      <c r="E26" s="24">
        <f t="shared" si="11"/>
        <v>1</v>
      </c>
      <c r="F26" s="24">
        <f t="shared" si="11"/>
        <v>11</v>
      </c>
    </row>
    <row r="27" spans="1:53" s="25" customFormat="1" ht="39.950000000000003" customHeight="1" x14ac:dyDescent="0.25">
      <c r="A27" s="23" t="s">
        <v>26</v>
      </c>
      <c r="B27" s="24"/>
      <c r="C27" s="24">
        <f t="shared" ref="C27:F27" si="12">C25+C26</f>
        <v>10</v>
      </c>
      <c r="D27" s="24">
        <f t="shared" si="12"/>
        <v>43</v>
      </c>
      <c r="E27" s="24">
        <f t="shared" si="12"/>
        <v>5</v>
      </c>
      <c r="F27" s="24">
        <f t="shared" si="12"/>
        <v>16</v>
      </c>
    </row>
    <row r="28" spans="1:53" s="28" customFormat="1" ht="39.950000000000003" customHeight="1" x14ac:dyDescent="0.25">
      <c r="A28" s="26" t="s">
        <v>27</v>
      </c>
      <c r="B28" s="27"/>
      <c r="C28" s="27">
        <f t="shared" ref="C28:F28" si="13">C29-B29</f>
        <v>6</v>
      </c>
      <c r="D28" s="27">
        <f t="shared" si="13"/>
        <v>39</v>
      </c>
      <c r="E28" s="27">
        <f t="shared" si="13"/>
        <v>0</v>
      </c>
      <c r="F28" s="27">
        <f t="shared" si="13"/>
        <v>12</v>
      </c>
    </row>
    <row r="29" spans="1:53" s="28" customFormat="1" ht="39.950000000000003" customHeight="1" x14ac:dyDescent="0.25">
      <c r="A29" s="26" t="s">
        <v>28</v>
      </c>
      <c r="B29" s="27">
        <v>565</v>
      </c>
      <c r="C29" s="27">
        <v>571</v>
      </c>
      <c r="D29" s="27">
        <v>610</v>
      </c>
      <c r="E29" s="27">
        <v>610</v>
      </c>
      <c r="F29" s="27">
        <v>622</v>
      </c>
    </row>
    <row r="30" spans="1:53" s="25" customFormat="1" ht="39.950000000000003" customHeight="1" x14ac:dyDescent="0.25">
      <c r="A30" s="23" t="s">
        <v>29</v>
      </c>
      <c r="B30" s="24">
        <f>B16-B29</f>
        <v>4</v>
      </c>
      <c r="C30" s="24">
        <f>C16-C29</f>
        <v>4</v>
      </c>
      <c r="D30" s="24">
        <f>D16-D29</f>
        <v>4</v>
      </c>
      <c r="E30" s="24">
        <f>E16-E29</f>
        <v>5</v>
      </c>
      <c r="F30" s="24">
        <f>F16-F29</f>
        <v>4</v>
      </c>
    </row>
    <row r="31" spans="1:53" s="35" customFormat="1" ht="39.950000000000003" customHeight="1" x14ac:dyDescent="0.25">
      <c r="A31" s="29" t="s">
        <v>30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 s="25" customFormat="1" ht="39.950000000000003" customHeight="1" x14ac:dyDescent="0.25">
      <c r="A32" s="31" t="s">
        <v>31</v>
      </c>
      <c r="B32" s="24"/>
      <c r="C32" s="24">
        <f t="shared" ref="C32:F32" si="14">C28/((C2-B2)/7)</f>
        <v>1.2</v>
      </c>
      <c r="D32" s="24">
        <f t="shared" si="14"/>
        <v>9.75</v>
      </c>
      <c r="E32" s="24">
        <f t="shared" si="14"/>
        <v>0</v>
      </c>
      <c r="F32" s="24">
        <f t="shared" si="14"/>
        <v>2.8965517241379306</v>
      </c>
    </row>
    <row r="33" spans="1:48" s="25" customFormat="1" ht="39.950000000000003" customHeight="1" x14ac:dyDescent="0.25">
      <c r="A33" s="31" t="s">
        <v>32</v>
      </c>
      <c r="B33" s="49"/>
      <c r="C33" s="49">
        <f t="shared" ref="C33:D33" si="15">C30/C32</f>
        <v>3.3333333333333335</v>
      </c>
      <c r="D33" s="49">
        <f t="shared" si="15"/>
        <v>0.41025641025641024</v>
      </c>
      <c r="E33" s="49">
        <v>0</v>
      </c>
      <c r="F33" s="49">
        <v>0</v>
      </c>
    </row>
    <row r="34" spans="1:48" s="40" customFormat="1" ht="39.950000000000003" customHeight="1" x14ac:dyDescent="0.25">
      <c r="A34" s="39" t="s">
        <v>33</v>
      </c>
      <c r="B34" s="50"/>
      <c r="C34" s="32">
        <f>C30/MAX(4)</f>
        <v>1</v>
      </c>
      <c r="D34" s="32">
        <f>D30/MAX(4)</f>
        <v>1</v>
      </c>
      <c r="E34" s="32">
        <f>E30/MAX(4)</f>
        <v>1.25</v>
      </c>
      <c r="F34" s="32">
        <f>F30/MAX(4)</f>
        <v>1</v>
      </c>
    </row>
    <row r="35" spans="1:48" s="43" customFormat="1" ht="39.950000000000003" customHeight="1" thickBot="1" x14ac:dyDescent="0.3">
      <c r="A35" s="41" t="s">
        <v>34</v>
      </c>
      <c r="B35" s="42"/>
      <c r="C35" s="42">
        <f>C28/C26</f>
        <v>1</v>
      </c>
      <c r="D35" s="42">
        <f>D28/D26</f>
        <v>1</v>
      </c>
      <c r="E35" s="42">
        <f>E28/E26</f>
        <v>0</v>
      </c>
      <c r="F35" s="42">
        <f>F28/F26</f>
        <v>1.0909090909090908</v>
      </c>
    </row>
    <row r="36" spans="1:48" s="48" customFormat="1" ht="39.950000000000003" customHeight="1" x14ac:dyDescent="0.25">
      <c r="A36" s="44" t="s">
        <v>35</v>
      </c>
      <c r="B36" s="45"/>
      <c r="C36" s="45"/>
      <c r="D36" s="45"/>
      <c r="E36" s="45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</row>
    <row r="37" spans="1:48" s="53" customFormat="1" ht="39.950000000000003" customHeight="1" x14ac:dyDescent="0.25">
      <c r="A37" s="51" t="s">
        <v>36</v>
      </c>
      <c r="B37" s="52">
        <f t="shared" ref="B37:F37" si="16">(B14+B15+B16)/B3</f>
        <v>0.76710929519918281</v>
      </c>
      <c r="C37" s="52">
        <f t="shared" si="16"/>
        <v>0.75851703406813631</v>
      </c>
      <c r="D37" s="52">
        <f t="shared" si="16"/>
        <v>0.79759519038076154</v>
      </c>
      <c r="E37" s="52">
        <f t="shared" si="16"/>
        <v>0.80260521042084165</v>
      </c>
      <c r="F37" s="52">
        <f t="shared" si="16"/>
        <v>0.905811623246493</v>
      </c>
    </row>
    <row r="38" spans="1:48" s="55" customFormat="1" ht="39.950000000000003" customHeight="1" x14ac:dyDescent="0.25">
      <c r="A38" s="51" t="s">
        <v>37</v>
      </c>
      <c r="B38" s="54">
        <f t="shared" ref="B38:F38" si="17">B29/B16</f>
        <v>0.99297012302284715</v>
      </c>
      <c r="C38" s="54">
        <f t="shared" si="17"/>
        <v>0.99304347826086958</v>
      </c>
      <c r="D38" s="54">
        <f t="shared" si="17"/>
        <v>0.99348534201954397</v>
      </c>
      <c r="E38" s="54">
        <f t="shared" si="17"/>
        <v>0.99186991869918695</v>
      </c>
      <c r="F38" s="54">
        <f t="shared" si="17"/>
        <v>0.99361022364217255</v>
      </c>
    </row>
    <row r="39" spans="1:48" s="53" customFormat="1" ht="39.950000000000003" customHeight="1" x14ac:dyDescent="0.25">
      <c r="A39" s="51" t="s">
        <v>38</v>
      </c>
      <c r="B39" s="54">
        <f t="shared" ref="B39:F39" si="18">B29/B3</f>
        <v>0.57711950970377934</v>
      </c>
      <c r="C39" s="54">
        <f t="shared" si="18"/>
        <v>0.57214428857715427</v>
      </c>
      <c r="D39" s="54">
        <f t="shared" si="18"/>
        <v>0.6112224448897795</v>
      </c>
      <c r="E39" s="54">
        <f t="shared" si="18"/>
        <v>0.6112224448897795</v>
      </c>
      <c r="F39" s="54">
        <f t="shared" si="18"/>
        <v>0.6232464929859719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1:48" s="59" customFormat="1" ht="39.950000000000003" customHeight="1" x14ac:dyDescent="0.25">
      <c r="A40" s="56" t="s">
        <v>39</v>
      </c>
      <c r="B40" s="57"/>
      <c r="C40" s="58">
        <f t="shared" ref="C40:F40" si="19">(C21+C33)/52.18</f>
        <v>3.9127379583493043</v>
      </c>
      <c r="D40" s="58">
        <f t="shared" si="19"/>
        <v>0.40491002545429527</v>
      </c>
      <c r="E40" s="58">
        <f t="shared" si="19"/>
        <v>3.6675245030936861</v>
      </c>
      <c r="F40" s="58">
        <f t="shared" si="19"/>
        <v>7.2458028301691207E-2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1:48" s="62" customFormat="1" ht="39.950000000000003" customHeight="1" x14ac:dyDescent="0.25">
      <c r="A41" s="56" t="s">
        <v>40</v>
      </c>
      <c r="B41" s="60"/>
      <c r="C41" s="61">
        <f>(C34+C22)/52.18</f>
        <v>3.8680209531110261</v>
      </c>
      <c r="D41" s="61">
        <f>(D34+D22)/52.18</f>
        <v>0.41621212567935451</v>
      </c>
      <c r="E41" s="61">
        <f>(E34+E22)/52.18</f>
        <v>3.691480041614192</v>
      </c>
      <c r="F41" s="61">
        <f>(F34+F22)/52.18</f>
        <v>9.1622459118095967E-2</v>
      </c>
    </row>
    <row r="42" spans="1:48" s="67" customFormat="1" ht="56.45" customHeight="1" x14ac:dyDescent="0.25">
      <c r="A42" s="63" t="s">
        <v>41</v>
      </c>
      <c r="B42" s="64" t="s">
        <v>42</v>
      </c>
      <c r="C42" s="64" t="s">
        <v>42</v>
      </c>
      <c r="D42" s="64" t="s">
        <v>42</v>
      </c>
      <c r="E42" s="64" t="s">
        <v>42</v>
      </c>
      <c r="F42" s="64" t="s">
        <v>42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</row>
    <row r="43" spans="1:48" s="62" customFormat="1" ht="39.950000000000003" customHeight="1" x14ac:dyDescent="0.25">
      <c r="A43" s="68" t="s">
        <v>43</v>
      </c>
      <c r="B43" s="69"/>
      <c r="C43" s="69"/>
      <c r="D43" s="69"/>
      <c r="E43" s="69"/>
      <c r="F43" s="69"/>
    </row>
    <row r="44" spans="1:48" s="62" customFormat="1" ht="39.950000000000003" customHeight="1" x14ac:dyDescent="0.25">
      <c r="A44" s="68" t="s">
        <v>44</v>
      </c>
      <c r="B44" s="69"/>
      <c r="C44" s="69"/>
      <c r="D44" s="69"/>
      <c r="E44" s="69"/>
      <c r="F44" s="69"/>
    </row>
    <row r="45" spans="1:48" s="67" customFormat="1" ht="39.950000000000003" customHeight="1" x14ac:dyDescent="0.25">
      <c r="A45" s="63" t="s">
        <v>45</v>
      </c>
      <c r="B45" s="70"/>
      <c r="C45" s="70"/>
      <c r="D45" s="70"/>
      <c r="E45" s="70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</row>
    <row r="46" spans="1:48" s="72" customFormat="1" ht="39.950000000000003" customHeight="1" x14ac:dyDescent="0.25">
      <c r="A46" s="86" t="s">
        <v>46</v>
      </c>
      <c r="B46" s="71">
        <v>67.5</v>
      </c>
      <c r="C46" s="71">
        <v>68.599999999999994</v>
      </c>
      <c r="D46" s="71">
        <v>77.05</v>
      </c>
      <c r="E46" s="71">
        <v>77.05</v>
      </c>
      <c r="F46" s="71">
        <v>78.98</v>
      </c>
    </row>
    <row r="47" spans="1:48" s="74" customFormat="1" ht="39.950000000000003" customHeight="1" thickBot="1" x14ac:dyDescent="0.3">
      <c r="A47" s="87"/>
      <c r="B47" s="73">
        <v>78.900000000000006</v>
      </c>
      <c r="C47" s="73">
        <v>80.3</v>
      </c>
      <c r="D47" s="73">
        <v>91.08</v>
      </c>
      <c r="E47" s="73">
        <v>91.08</v>
      </c>
      <c r="F47" s="73">
        <v>93.26</v>
      </c>
    </row>
    <row r="48" spans="1:48" s="77" customFormat="1" ht="56.25" customHeight="1" x14ac:dyDescent="0.25">
      <c r="A48" s="75" t="s">
        <v>47</v>
      </c>
      <c r="B48" s="76">
        <f>AVERAGE(B46:B47)</f>
        <v>73.2</v>
      </c>
      <c r="C48" s="76">
        <f>AVERAGE(C46,C47)</f>
        <v>74.449999999999989</v>
      </c>
      <c r="D48" s="76">
        <f>AVERAGE(D46,D47)</f>
        <v>84.064999999999998</v>
      </c>
      <c r="E48" s="76">
        <f>AVERAGE(E46,E47)</f>
        <v>84.064999999999998</v>
      </c>
      <c r="F48" s="76">
        <f>AVERAGE(F46,F47)</f>
        <v>86.12</v>
      </c>
    </row>
    <row r="49" spans="1:1" ht="18" customHeight="1" x14ac:dyDescent="0.25"/>
    <row r="50" spans="1:1" ht="19.5" x14ac:dyDescent="0.25">
      <c r="A50" s="80"/>
    </row>
  </sheetData>
  <mergeCells count="5">
    <mergeCell ref="B8:AW8"/>
    <mergeCell ref="B13:AZ13"/>
    <mergeCell ref="B19:R19"/>
    <mergeCell ref="B31:R31"/>
    <mergeCell ref="A46:A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6.Peje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Diella Rugova</dc:creator>
  <cp:lastModifiedBy>Diella Rugova</cp:lastModifiedBy>
  <dcterms:created xsi:type="dcterms:W3CDTF">2023-05-08T09:27:42Z</dcterms:created>
  <dcterms:modified xsi:type="dcterms:W3CDTF">2023-05-08T09:34:31Z</dcterms:modified>
</cp:coreProperties>
</file>