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re.mashkulli\Desktop\RAPORTET MUJORE 2022\"/>
    </mc:Choice>
  </mc:AlternateContent>
  <bookViews>
    <workbookView xWindow="0" yWindow="0" windowWidth="15360" windowHeight="7755"/>
  </bookViews>
  <sheets>
    <sheet name="Raporti mujor i te hyrave dhe S" sheetId="4" r:id="rId1"/>
  </sheets>
  <calcPr calcId="162913"/>
</workbook>
</file>

<file path=xl/calcChain.xml><?xml version="1.0" encoding="utf-8"?>
<calcChain xmlns="http://schemas.openxmlformats.org/spreadsheetml/2006/main">
  <c r="K7" i="4" l="1"/>
  <c r="S23" i="4"/>
  <c r="R23" i="4"/>
  <c r="Q23" i="4"/>
  <c r="P23" i="4"/>
  <c r="J23" i="4"/>
  <c r="D23" i="4"/>
  <c r="B23" i="4" l="1"/>
  <c r="C23" i="4"/>
  <c r="D22" i="4"/>
  <c r="C22" i="4"/>
  <c r="B22" i="4"/>
  <c r="I22" i="4"/>
  <c r="H22" i="4"/>
  <c r="G22" i="4"/>
  <c r="F22" i="4"/>
  <c r="E22" i="4"/>
  <c r="S22" i="4"/>
  <c r="R22" i="4"/>
  <c r="Q22" i="4"/>
  <c r="P22" i="4"/>
  <c r="J22" i="4"/>
  <c r="K6" i="4"/>
  <c r="G21" i="4" l="1"/>
  <c r="F21" i="4"/>
  <c r="E21" i="4"/>
  <c r="S21" i="4"/>
  <c r="R21" i="4"/>
  <c r="Q21" i="4"/>
  <c r="E20" i="4"/>
  <c r="Q20" i="4"/>
  <c r="D20" i="4" l="1"/>
  <c r="J20" i="4"/>
  <c r="P20" i="4"/>
  <c r="B20" i="4" l="1"/>
  <c r="C20" i="4"/>
  <c r="E32" i="4"/>
  <c r="F32" i="4"/>
  <c r="G32" i="4"/>
  <c r="H32" i="4"/>
  <c r="I32" i="4"/>
  <c r="K32" i="4"/>
  <c r="L32" i="4"/>
  <c r="M32" i="4"/>
  <c r="N32" i="4"/>
  <c r="O32" i="4"/>
  <c r="Q32" i="4"/>
  <c r="T32" i="4"/>
  <c r="D21" i="4"/>
  <c r="D32" i="4" s="1"/>
  <c r="U32" i="4"/>
  <c r="S32" i="4"/>
  <c r="R32" i="4"/>
  <c r="J21" i="4"/>
  <c r="J32" i="4" s="1"/>
  <c r="P21" i="4" l="1"/>
  <c r="P32" i="4" s="1"/>
  <c r="C16" i="4"/>
  <c r="D16" i="4"/>
  <c r="E16" i="4"/>
  <c r="F16" i="4"/>
  <c r="G16" i="4"/>
  <c r="H16" i="4"/>
  <c r="I16" i="4"/>
  <c r="J16" i="4"/>
  <c r="B16" i="4"/>
  <c r="K4" i="4"/>
  <c r="K5" i="4"/>
  <c r="K16" i="4" l="1"/>
  <c r="C21" i="4"/>
  <c r="C32" i="4" s="1"/>
  <c r="B21" i="4"/>
  <c r="B32" i="4" s="1"/>
</calcChain>
</file>

<file path=xl/sharedStrings.xml><?xml version="1.0" encoding="utf-8"?>
<sst xmlns="http://schemas.openxmlformats.org/spreadsheetml/2006/main" count="58" uniqueCount="35">
  <si>
    <t>Gjithsej Pranimet</t>
  </si>
  <si>
    <t>Tatimi në pronë</t>
  </si>
  <si>
    <t>Taksa për Leje Ndërtimi</t>
  </si>
  <si>
    <t>Taksa për shfrytëzim të hapësirave publike</t>
  </si>
  <si>
    <t>Taksa për çertifikata dhe dokumente</t>
  </si>
  <si>
    <t>Gjoba ne trafik dhe nga Gjykata</t>
  </si>
  <si>
    <t>Taksa për automjete</t>
  </si>
  <si>
    <t>Participim në Shëndetësi</t>
  </si>
  <si>
    <t>Participim në Arsim</t>
  </si>
  <si>
    <t>Të hyra tjera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</si>
  <si>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</si>
  <si>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</si>
  <si>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</si>
  <si>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</si>
  <si>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</si>
  <si>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</si>
  <si>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</si>
  <si>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</si>
  <si>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</si>
  <si>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</si>
  <si>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Nenetor</t>
  </si>
  <si>
    <t>Dhjetor</t>
  </si>
  <si>
    <t>Shpenzimet</t>
  </si>
  <si>
    <t>Gjithsejt Pagesat</t>
  </si>
  <si>
    <t>Qeveria Lokale</t>
  </si>
  <si>
    <t>Paga</t>
  </si>
  <si>
    <t>Mallra dhe shërbime</t>
  </si>
  <si>
    <t>Shpenzime komunale</t>
  </si>
  <si>
    <t>Subvencione dhe Transfere</t>
  </si>
  <si>
    <t>Shpenzime Kapitale</t>
  </si>
  <si>
    <t>Arsimi</t>
  </si>
  <si>
    <t>Shëndetësia</t>
  </si>
  <si>
    <t>Te Hyrat 2022</t>
  </si>
  <si>
    <t>Gjithsej 2022</t>
  </si>
  <si>
    <t>Shpenzimet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</si>
</sst>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0"/>
      <color rgb="FF000000"/>
      <name val="Arial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rgb="FFD9D9D9"/>
        <bgColor rgb="FFD9D9D9"/>
      </patternFill>
    </fill>
    <fill>
      <patternFill patternType="solid">
        <fgColor rgb="FFA9D08E"/>
        <bgColor rgb="FFA9D08E"/>
      </patternFill>
    </fill>
    <fill>
      <patternFill patternType="solid">
        <fgColor rgb="FFF4B084"/>
        <bgColor rgb="FFF4B084"/>
      </patternFill>
    </fill>
    <fill>
      <patternFill patternType="solid">
        <fgColor rgb="FF9BC2E6"/>
        <bgColor rgb="FF9BC2E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2">
    <xf numFmtId="0" fontId="0" fillId="0" borderId="0" xfId="0" applyFont="1" applyAlignment="1"/>
    <xf numFmtId="0" fontId="0" fillId="0" borderId="0" xfId="0" applyFont="1" applyAlignment="1">
      <alignment wrapText="1"/>
    </xf>
    <xf numFmtId="43" fontId="0" fillId="0" borderId="0" xfId="1" applyFont="1" applyAlignment="1"/>
    <xf numFmtId="43" fontId="10" fillId="0" borderId="0" xfId="0" applyNumberFormat="1" applyFont="1" applyAlignment="1"/>
    <xf numFmtId="0" fontId="1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4" fontId="6" fillId="2" borderId="1" xfId="0" applyNumberFormat="1" applyFont="1" applyFill="1" applyBorder="1" applyAlignment="1"/>
    <xf numFmtId="0" fontId="5" fillId="4" borderId="1" xfId="0" applyFont="1" applyFill="1" applyBorder="1" applyAlignment="1"/>
    <xf numFmtId="0" fontId="6" fillId="2" borderId="1" xfId="0" applyFont="1" applyFill="1" applyBorder="1" applyAlignment="1"/>
    <xf numFmtId="0" fontId="7" fillId="0" borderId="1" xfId="0" applyFont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/>
    <xf numFmtId="0" fontId="2" fillId="5" borderId="1" xfId="0" applyFont="1" applyFill="1" applyBorder="1" applyAlignment="1"/>
    <xf numFmtId="4" fontId="5" fillId="5" borderId="1" xfId="0" applyNumberFormat="1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43" fontId="4" fillId="0" borderId="1" xfId="1" applyFont="1" applyBorder="1" applyAlignment="1"/>
    <xf numFmtId="43" fontId="8" fillId="2" borderId="1" xfId="1" applyFont="1" applyFill="1" applyBorder="1" applyAlignment="1">
      <alignment horizontal="center"/>
    </xf>
    <xf numFmtId="43" fontId="8" fillId="0" borderId="1" xfId="1" applyFont="1" applyBorder="1" applyAlignment="1"/>
    <xf numFmtId="0" fontId="4" fillId="4" borderId="1" xfId="0" applyFont="1" applyFill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horizontal="center"/>
    </xf>
    <xf numFmtId="43" fontId="4" fillId="5" borderId="1" xfId="1" applyFont="1" applyFill="1" applyBorder="1" applyAlignment="1"/>
    <xf numFmtId="43" fontId="5" fillId="4" borderId="1" xfId="1" applyFont="1" applyFill="1" applyBorder="1" applyAlignment="1"/>
    <xf numFmtId="43" fontId="6" fillId="2" borderId="1" xfId="1" applyFont="1" applyFill="1" applyBorder="1" applyAlignment="1"/>
    <xf numFmtId="43" fontId="7" fillId="0" borderId="1" xfId="1" applyFont="1" applyBorder="1" applyAlignment="1"/>
    <xf numFmtId="43" fontId="7" fillId="2" borderId="1" xfId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U34"/>
  <sheetViews>
    <sheetView tabSelected="1" workbookViewId="0">
      <selection sqref="A1:K16"/>
    </sheetView>
  </sheetViews>
  <sheetFormatPr defaultColWidth="14.42578125" defaultRowHeight="15.75" customHeight="1" x14ac:dyDescent="0.2"/>
  <cols>
    <col min="1" max="1" width="24.42578125" customWidth="1"/>
    <col min="2" max="2" width="14.42578125" customWidth="1"/>
    <col min="3" max="3" width="11.5703125" customWidth="1"/>
    <col min="4" max="4" width="12" customWidth="1"/>
    <col min="5" max="5" width="10.85546875" customWidth="1"/>
    <col min="6" max="6" width="9.7109375" customWidth="1"/>
    <col min="7" max="7" width="10.7109375" customWidth="1"/>
    <col min="8" max="8" width="10" customWidth="1"/>
    <col min="9" max="9" width="10.28515625" customWidth="1"/>
    <col min="10" max="10" width="11" customWidth="1"/>
    <col min="11" max="11" width="11.140625" customWidth="1"/>
    <col min="12" max="12" width="10.140625" customWidth="1"/>
    <col min="13" max="13" width="9.5703125" customWidth="1"/>
    <col min="14" max="14" width="10.7109375" customWidth="1"/>
    <col min="15" max="15" width="9.7109375" customWidth="1"/>
    <col min="16" max="16" width="11.42578125" customWidth="1"/>
    <col min="17" max="17" width="11" customWidth="1"/>
    <col min="18" max="18" width="10.42578125" customWidth="1"/>
    <col min="19" max="19" width="9.7109375" customWidth="1"/>
    <col min="20" max="20" width="10.140625" customWidth="1"/>
    <col min="21" max="21" width="9.5703125" customWidth="1"/>
  </cols>
  <sheetData>
    <row r="3" spans="1:11" s="1" customFormat="1" ht="51" customHeight="1" x14ac:dyDescent="0.25">
      <c r="A3" s="4" t="s">
        <v>32</v>
      </c>
      <c r="B3" s="5" t="s">
        <v>0</v>
      </c>
      <c r="C3" s="5" t="s">
        <v>1</v>
      </c>
      <c r="D3" s="6" t="s">
        <v>2</v>
      </c>
      <c r="E3" s="7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1" ht="12.75" x14ac:dyDescent="0.2">
      <c r="A4" s="8" t="s">
        <v>10</v>
      </c>
      <c r="B4" s="9">
        <v>369742.04</v>
      </c>
      <c r="C4" s="9">
        <v>107928.8</v>
      </c>
      <c r="D4" s="9">
        <v>24062.1</v>
      </c>
      <c r="E4" s="9">
        <v>2393.85</v>
      </c>
      <c r="F4" s="9">
        <v>18691.5</v>
      </c>
      <c r="G4" s="9"/>
      <c r="H4" s="9">
        <v>23720</v>
      </c>
      <c r="I4" s="9">
        <v>21905.5</v>
      </c>
      <c r="J4" s="9">
        <v>19390</v>
      </c>
      <c r="K4" s="9">
        <f>B4-C4-D4-E4-F4-G4-H4-I4-J4</f>
        <v>151650.28999999998</v>
      </c>
    </row>
    <row r="5" spans="1:11" ht="12.75" x14ac:dyDescent="0.2">
      <c r="A5" s="8" t="s">
        <v>11</v>
      </c>
      <c r="B5" s="9">
        <v>395291.36</v>
      </c>
      <c r="C5" s="9">
        <v>141718.62</v>
      </c>
      <c r="D5" s="9">
        <v>42137.51</v>
      </c>
      <c r="E5" s="9">
        <v>7418.57</v>
      </c>
      <c r="F5" s="9">
        <v>19739.75</v>
      </c>
      <c r="G5" s="9"/>
      <c r="H5" s="9">
        <v>23790</v>
      </c>
      <c r="I5" s="9">
        <v>20237.5</v>
      </c>
      <c r="J5" s="9">
        <v>2615</v>
      </c>
      <c r="K5" s="9">
        <f>B5-C5-D5-E5-F5-G5-H5-I5-J5</f>
        <v>137634.40999999997</v>
      </c>
    </row>
    <row r="6" spans="1:11" s="2" customFormat="1" ht="12.75" x14ac:dyDescent="0.2">
      <c r="A6" s="21" t="s">
        <v>12</v>
      </c>
      <c r="B6" s="28">
        <v>958991.25</v>
      </c>
      <c r="C6" s="29">
        <v>263603.65999999997</v>
      </c>
      <c r="D6" s="29">
        <v>123959.43</v>
      </c>
      <c r="E6" s="30">
        <v>13036.91</v>
      </c>
      <c r="F6" s="29">
        <v>20234.8</v>
      </c>
      <c r="G6" s="31">
        <v>328517.7</v>
      </c>
      <c r="H6" s="29">
        <v>28070</v>
      </c>
      <c r="I6" s="29">
        <v>20662.75</v>
      </c>
      <c r="J6" s="29">
        <v>1544</v>
      </c>
      <c r="K6" s="9">
        <f>B6-C6-D6-E6-F6-G6-H6-I6-J6</f>
        <v>159362.00000000006</v>
      </c>
    </row>
    <row r="7" spans="1:11" s="2" customFormat="1" ht="12.75" x14ac:dyDescent="0.2">
      <c r="A7" s="21" t="s">
        <v>13</v>
      </c>
      <c r="B7" s="28">
        <v>765210.06</v>
      </c>
      <c r="C7" s="29">
        <v>432740.4</v>
      </c>
      <c r="D7" s="29">
        <v>94325.87</v>
      </c>
      <c r="E7" s="30">
        <v>10152.950000000001</v>
      </c>
      <c r="F7" s="29">
        <v>13849</v>
      </c>
      <c r="G7" s="31"/>
      <c r="H7" s="29">
        <v>21380</v>
      </c>
      <c r="I7" s="29">
        <v>15533</v>
      </c>
      <c r="J7" s="29">
        <v>11626</v>
      </c>
      <c r="K7" s="29">
        <f>B7-C7-D7-E7-F7-G7-H7-I7-J7</f>
        <v>165602.84000000003</v>
      </c>
    </row>
    <row r="8" spans="1:11" ht="12.75" x14ac:dyDescent="0.2">
      <c r="A8" s="8" t="s">
        <v>14</v>
      </c>
      <c r="B8" s="10"/>
      <c r="C8" s="11"/>
      <c r="D8" s="11"/>
      <c r="E8" s="12"/>
      <c r="F8" s="11"/>
      <c r="G8" s="13"/>
      <c r="H8" s="11"/>
      <c r="I8" s="11"/>
      <c r="J8" s="11"/>
      <c r="K8" s="14"/>
    </row>
    <row r="9" spans="1:11" ht="12.75" x14ac:dyDescent="0.2">
      <c r="A9" s="8" t="s">
        <v>15</v>
      </c>
      <c r="B9" s="10"/>
      <c r="C9" s="11"/>
      <c r="D9" s="11"/>
      <c r="E9" s="12"/>
      <c r="F9" s="11"/>
      <c r="G9" s="13"/>
      <c r="H9" s="11"/>
      <c r="I9" s="11"/>
      <c r="J9" s="11"/>
      <c r="K9" s="14"/>
    </row>
    <row r="10" spans="1:11" ht="12.75" x14ac:dyDescent="0.2">
      <c r="A10" s="8" t="s">
        <v>16</v>
      </c>
      <c r="B10" s="10"/>
      <c r="C10" s="11"/>
      <c r="D10" s="11"/>
      <c r="E10" s="12"/>
      <c r="F10" s="11"/>
      <c r="G10" s="13"/>
      <c r="H10" s="11"/>
      <c r="I10" s="11"/>
      <c r="J10" s="11"/>
      <c r="K10" s="14"/>
    </row>
    <row r="11" spans="1:11" ht="12.75" x14ac:dyDescent="0.2">
      <c r="A11" s="8" t="s">
        <v>17</v>
      </c>
      <c r="B11" s="10"/>
      <c r="C11" s="11"/>
      <c r="D11" s="11"/>
      <c r="E11" s="12"/>
      <c r="F11" s="11"/>
      <c r="G11" s="13"/>
      <c r="H11" s="11"/>
      <c r="I11" s="11"/>
      <c r="J11" s="11"/>
      <c r="K11" s="14"/>
    </row>
    <row r="12" spans="1:11" ht="12.75" x14ac:dyDescent="0.2">
      <c r="A12" s="8" t="s">
        <v>18</v>
      </c>
      <c r="B12" s="10"/>
      <c r="C12" s="11"/>
      <c r="D12" s="11"/>
      <c r="E12" s="12"/>
      <c r="F12" s="11"/>
      <c r="G12" s="13"/>
      <c r="H12" s="11"/>
      <c r="I12" s="11"/>
      <c r="J12" s="11"/>
      <c r="K12" s="14"/>
    </row>
    <row r="13" spans="1:11" ht="12.75" x14ac:dyDescent="0.2">
      <c r="A13" s="8" t="s">
        <v>19</v>
      </c>
      <c r="B13" s="10"/>
      <c r="C13" s="11"/>
      <c r="D13" s="11"/>
      <c r="E13" s="12"/>
      <c r="F13" s="11"/>
      <c r="G13" s="13"/>
      <c r="H13" s="11"/>
      <c r="I13" s="11"/>
      <c r="J13" s="11"/>
      <c r="K13" s="14"/>
    </row>
    <row r="14" spans="1:11" ht="12.75" x14ac:dyDescent="0.2">
      <c r="A14" s="8" t="s">
        <v>20</v>
      </c>
      <c r="B14" s="10"/>
      <c r="C14" s="11"/>
      <c r="D14" s="11"/>
      <c r="E14" s="12"/>
      <c r="F14" s="11"/>
      <c r="G14" s="13"/>
      <c r="H14" s="11"/>
      <c r="I14" s="11"/>
      <c r="J14" s="11"/>
      <c r="K14" s="14"/>
    </row>
    <row r="15" spans="1:11" ht="12.75" x14ac:dyDescent="0.2">
      <c r="A15" s="8" t="s">
        <v>21</v>
      </c>
      <c r="B15" s="10"/>
      <c r="C15" s="11"/>
      <c r="D15" s="11"/>
      <c r="E15" s="12"/>
      <c r="F15" s="11"/>
      <c r="G15" s="13"/>
      <c r="H15" s="11"/>
      <c r="I15" s="11"/>
      <c r="J15" s="11"/>
      <c r="K15" s="14"/>
    </row>
    <row r="16" spans="1:11" ht="12.75" x14ac:dyDescent="0.2">
      <c r="A16" s="15" t="s">
        <v>33</v>
      </c>
      <c r="B16" s="16">
        <f>SUM(B4:B15)</f>
        <v>2489234.71</v>
      </c>
      <c r="C16" s="16">
        <f t="shared" ref="C16:K16" si="0">SUM(C4:C15)</f>
        <v>945991.48</v>
      </c>
      <c r="D16" s="16">
        <f t="shared" si="0"/>
        <v>284484.90999999997</v>
      </c>
      <c r="E16" s="16">
        <f t="shared" si="0"/>
        <v>33002.28</v>
      </c>
      <c r="F16" s="16">
        <f t="shared" si="0"/>
        <v>72515.05</v>
      </c>
      <c r="G16" s="16">
        <f t="shared" si="0"/>
        <v>328517.7</v>
      </c>
      <c r="H16" s="16">
        <f t="shared" si="0"/>
        <v>96960</v>
      </c>
      <c r="I16" s="16">
        <f t="shared" si="0"/>
        <v>78338.75</v>
      </c>
      <c r="J16" s="16">
        <f t="shared" si="0"/>
        <v>35175</v>
      </c>
      <c r="K16" s="16">
        <f t="shared" si="0"/>
        <v>614249.54</v>
      </c>
    </row>
    <row r="19" spans="1:21" s="1" customFormat="1" ht="36.75" customHeight="1" x14ac:dyDescent="0.25">
      <c r="A19" s="4" t="s">
        <v>34</v>
      </c>
      <c r="B19" s="17" t="s">
        <v>23</v>
      </c>
      <c r="C19" s="17" t="s">
        <v>22</v>
      </c>
      <c r="D19" s="18" t="s">
        <v>24</v>
      </c>
      <c r="E19" s="17" t="s">
        <v>25</v>
      </c>
      <c r="F19" s="17" t="s">
        <v>26</v>
      </c>
      <c r="G19" s="17" t="s">
        <v>27</v>
      </c>
      <c r="H19" s="17" t="s">
        <v>28</v>
      </c>
      <c r="I19" s="17" t="s">
        <v>29</v>
      </c>
      <c r="J19" s="19" t="s">
        <v>30</v>
      </c>
      <c r="K19" s="17" t="s">
        <v>25</v>
      </c>
      <c r="L19" s="17" t="s">
        <v>26</v>
      </c>
      <c r="M19" s="17" t="s">
        <v>27</v>
      </c>
      <c r="N19" s="17" t="s">
        <v>28</v>
      </c>
      <c r="O19" s="17" t="s">
        <v>29</v>
      </c>
      <c r="P19" s="20" t="s">
        <v>31</v>
      </c>
      <c r="Q19" s="17" t="s">
        <v>25</v>
      </c>
      <c r="R19" s="17" t="s">
        <v>26</v>
      </c>
      <c r="S19" s="17" t="s">
        <v>27</v>
      </c>
      <c r="T19" s="17" t="s">
        <v>28</v>
      </c>
      <c r="U19" s="17" t="s">
        <v>29</v>
      </c>
    </row>
    <row r="20" spans="1:21" s="2" customFormat="1" ht="12.75" x14ac:dyDescent="0.2">
      <c r="A20" s="21" t="s">
        <v>10</v>
      </c>
      <c r="B20" s="21">
        <f>D20+J20+P20</f>
        <v>1641045.8599999999</v>
      </c>
      <c r="C20" s="21">
        <f>D20+J20+P20</f>
        <v>1641045.8599999999</v>
      </c>
      <c r="D20" s="22">
        <f>E20+F20+G20+H20+I20</f>
        <v>176217.30000000016</v>
      </c>
      <c r="E20" s="23">
        <f>1641045.86-J20-P20</f>
        <v>176217.30000000016</v>
      </c>
      <c r="F20" s="23"/>
      <c r="G20" s="23"/>
      <c r="H20" s="23"/>
      <c r="I20" s="23"/>
      <c r="J20" s="23">
        <f>K20+L20+M20+N20+O20</f>
        <v>1160880.93</v>
      </c>
      <c r="K20" s="23">
        <v>1160880.93</v>
      </c>
      <c r="L20" s="23"/>
      <c r="M20" s="23"/>
      <c r="N20" s="23"/>
      <c r="O20" s="23"/>
      <c r="P20" s="23">
        <f>Q20+R20+S20+T20+U20</f>
        <v>303947.63</v>
      </c>
      <c r="Q20" s="23">
        <f>284818.19+19129.44</f>
        <v>303947.63</v>
      </c>
      <c r="R20" s="23"/>
      <c r="S20" s="23"/>
      <c r="T20" s="23"/>
      <c r="U20" s="23"/>
    </row>
    <row r="21" spans="1:21" s="2" customFormat="1" ht="12.75" x14ac:dyDescent="0.2">
      <c r="A21" s="21" t="s">
        <v>11</v>
      </c>
      <c r="B21" s="21">
        <f>D21+J21+P21</f>
        <v>2196543.9299999997</v>
      </c>
      <c r="C21" s="21">
        <f>D21+J21+P21</f>
        <v>2196543.9299999997</v>
      </c>
      <c r="D21" s="22">
        <f>E21+F21+G21+H21+I21</f>
        <v>496351.9699999998</v>
      </c>
      <c r="E21" s="23">
        <f>1752917.38-K21-Q21</f>
        <v>179296.33999999979</v>
      </c>
      <c r="F21" s="23">
        <f>413019.51-L21-R21</f>
        <v>288277.39</v>
      </c>
      <c r="G21" s="23">
        <f>30607.04-S21</f>
        <v>28778.240000000002</v>
      </c>
      <c r="H21" s="23"/>
      <c r="I21" s="23"/>
      <c r="J21" s="23">
        <f>K21+L21+M21+N21+O21</f>
        <v>1242054.3500000001</v>
      </c>
      <c r="K21" s="23">
        <v>1205511.3500000001</v>
      </c>
      <c r="L21" s="23">
        <v>36543</v>
      </c>
      <c r="M21" s="23"/>
      <c r="N21" s="23"/>
      <c r="O21" s="23"/>
      <c r="P21" s="23">
        <f>Q21+R21+S21+T21+U21</f>
        <v>458137.61</v>
      </c>
      <c r="Q21" s="23">
        <f>351321.71+16787.98</f>
        <v>368109.69</v>
      </c>
      <c r="R21" s="23">
        <f>87799.12+400</f>
        <v>88199.12</v>
      </c>
      <c r="S21" s="23">
        <f>1828.8+0</f>
        <v>1828.8</v>
      </c>
      <c r="T21" s="23"/>
      <c r="U21" s="23"/>
    </row>
    <row r="22" spans="1:21" s="2" customFormat="1" ht="12.75" x14ac:dyDescent="0.2">
      <c r="A22" s="21" t="s">
        <v>12</v>
      </c>
      <c r="B22" s="21">
        <f>D22+J22+P22</f>
        <v>2575818.14</v>
      </c>
      <c r="C22" s="21">
        <f>D22+J22+P22</f>
        <v>2575818.14</v>
      </c>
      <c r="D22" s="22">
        <f>E22+F22+G22+H22+I22</f>
        <v>544892.9700000002</v>
      </c>
      <c r="E22" s="23">
        <f>1851465.08-K22-Q22</f>
        <v>190644.26000000018</v>
      </c>
      <c r="F22" s="23">
        <f>568019.42-L22-R22</f>
        <v>263412</v>
      </c>
      <c r="G22" s="23">
        <f>152933.64-M22-S22</f>
        <v>87436.71</v>
      </c>
      <c r="H22" s="23">
        <f>3400-N22-T22</f>
        <v>3400</v>
      </c>
      <c r="I22" s="23">
        <f>0-O22-U22</f>
        <v>0</v>
      </c>
      <c r="J22" s="23">
        <f>K22+L22+M22+N22+O22</f>
        <v>1507425.16</v>
      </c>
      <c r="K22" s="23">
        <v>1323354.8899999999</v>
      </c>
      <c r="L22" s="23">
        <v>136663.76</v>
      </c>
      <c r="M22" s="23">
        <v>47406.51</v>
      </c>
      <c r="N22" s="23"/>
      <c r="O22" s="23"/>
      <c r="P22" s="23">
        <f>Q22+R22+S22+T22+U22</f>
        <v>523500.00999999995</v>
      </c>
      <c r="Q22" s="23">
        <f>312397.95+25067.98</f>
        <v>337465.93</v>
      </c>
      <c r="R22" s="23">
        <f>118695.66+49248</f>
        <v>167943.66</v>
      </c>
      <c r="S22" s="23">
        <f>17750.56+339.86</f>
        <v>18090.420000000002</v>
      </c>
      <c r="T22" s="23"/>
      <c r="U22" s="23"/>
    </row>
    <row r="23" spans="1:21" s="2" customFormat="1" ht="12.75" x14ac:dyDescent="0.2">
      <c r="A23" s="21" t="s">
        <v>13</v>
      </c>
      <c r="B23" s="21">
        <f>D23+J23+P23</f>
        <v>2426091.35</v>
      </c>
      <c r="C23" s="21">
        <f>D23+J23+P23</f>
        <v>2426091.35</v>
      </c>
      <c r="D23" s="22">
        <f>E23+F23+G23+H23+I23</f>
        <v>492700.48</v>
      </c>
      <c r="E23" s="23">
        <v>187597.24</v>
      </c>
      <c r="F23" s="23">
        <v>222168.69</v>
      </c>
      <c r="G23" s="23">
        <v>32022.75</v>
      </c>
      <c r="H23" s="23">
        <v>30049.5</v>
      </c>
      <c r="I23" s="23">
        <v>20862.3</v>
      </c>
      <c r="J23" s="23">
        <f>K23+L23+M23+N23+O23</f>
        <v>1529616.4</v>
      </c>
      <c r="K23" s="23">
        <v>1321954.8799999999</v>
      </c>
      <c r="L23" s="23">
        <v>123488.7</v>
      </c>
      <c r="M23" s="23">
        <v>19172.82</v>
      </c>
      <c r="N23" s="23"/>
      <c r="O23" s="23">
        <v>65000</v>
      </c>
      <c r="P23" s="23">
        <f>Q23+R23+S23+T23+U23</f>
        <v>403774.47000000003</v>
      </c>
      <c r="Q23" s="23">
        <f>312532.06+17742.08</f>
        <v>330274.14</v>
      </c>
      <c r="R23" s="23">
        <f>58541.06+2219.27</f>
        <v>60760.329999999994</v>
      </c>
      <c r="S23" s="23">
        <f>12740+0</f>
        <v>12740</v>
      </c>
      <c r="T23" s="23"/>
      <c r="U23" s="23"/>
    </row>
    <row r="24" spans="1:21" ht="12.75" x14ac:dyDescent="0.2">
      <c r="A24" s="8" t="s">
        <v>14</v>
      </c>
      <c r="B24" s="24"/>
      <c r="C24" s="25"/>
      <c r="D24" s="26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ht="12.75" x14ac:dyDescent="0.2">
      <c r="A25" s="8" t="s">
        <v>15</v>
      </c>
      <c r="B25" s="24"/>
      <c r="C25" s="25"/>
      <c r="D25" s="26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ht="12.75" x14ac:dyDescent="0.2">
      <c r="A26" s="8" t="s">
        <v>16</v>
      </c>
      <c r="B26" s="24"/>
      <c r="C26" s="25"/>
      <c r="D26" s="26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ht="12.75" x14ac:dyDescent="0.2">
      <c r="A27" s="8" t="s">
        <v>17</v>
      </c>
      <c r="B27" s="24"/>
      <c r="C27" s="25"/>
      <c r="D27" s="26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ht="12.75" x14ac:dyDescent="0.2">
      <c r="A28" s="8" t="s">
        <v>18</v>
      </c>
      <c r="B28" s="24"/>
      <c r="C28" s="25"/>
      <c r="D28" s="26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ht="12.75" x14ac:dyDescent="0.2">
      <c r="A29" s="8" t="s">
        <v>19</v>
      </c>
      <c r="B29" s="24"/>
      <c r="C29" s="25"/>
      <c r="D29" s="26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ht="12.75" x14ac:dyDescent="0.2">
      <c r="A30" s="8" t="s">
        <v>20</v>
      </c>
      <c r="B30" s="24"/>
      <c r="C30" s="25"/>
      <c r="D30" s="26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ht="12.75" x14ac:dyDescent="0.2">
      <c r="A31" s="8" t="s">
        <v>21</v>
      </c>
      <c r="B31" s="24"/>
      <c r="C31" s="25"/>
      <c r="D31" s="26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2" customFormat="1" ht="12.75" x14ac:dyDescent="0.2">
      <c r="A32" s="27" t="s">
        <v>33</v>
      </c>
      <c r="B32" s="27">
        <f>SUM(B20:B31)</f>
        <v>8839499.2799999993</v>
      </c>
      <c r="C32" s="27">
        <f t="shared" ref="C32:U32" si="1">SUM(C20:C31)</f>
        <v>8839499.2799999993</v>
      </c>
      <c r="D32" s="27">
        <f t="shared" si="1"/>
        <v>1710162.7200000002</v>
      </c>
      <c r="E32" s="27">
        <f t="shared" si="1"/>
        <v>733755.14000000013</v>
      </c>
      <c r="F32" s="27">
        <f t="shared" si="1"/>
        <v>773858.08000000007</v>
      </c>
      <c r="G32" s="27">
        <f t="shared" si="1"/>
        <v>148237.70000000001</v>
      </c>
      <c r="H32" s="27">
        <f t="shared" si="1"/>
        <v>33449.5</v>
      </c>
      <c r="I32" s="27">
        <f t="shared" si="1"/>
        <v>20862.3</v>
      </c>
      <c r="J32" s="27">
        <f t="shared" si="1"/>
        <v>5439976.8399999999</v>
      </c>
      <c r="K32" s="27">
        <f t="shared" si="1"/>
        <v>5011702.05</v>
      </c>
      <c r="L32" s="27">
        <f t="shared" si="1"/>
        <v>296695.46000000002</v>
      </c>
      <c r="M32" s="27">
        <f t="shared" si="1"/>
        <v>66579.33</v>
      </c>
      <c r="N32" s="27">
        <f t="shared" si="1"/>
        <v>0</v>
      </c>
      <c r="O32" s="27">
        <f t="shared" si="1"/>
        <v>65000</v>
      </c>
      <c r="P32" s="27">
        <f t="shared" si="1"/>
        <v>1689359.72</v>
      </c>
      <c r="Q32" s="27">
        <f t="shared" si="1"/>
        <v>1339797.3900000001</v>
      </c>
      <c r="R32" s="27">
        <f t="shared" si="1"/>
        <v>316903.11</v>
      </c>
      <c r="S32" s="27">
        <f t="shared" si="1"/>
        <v>32659.22</v>
      </c>
      <c r="T32" s="27">
        <f t="shared" si="1"/>
        <v>0</v>
      </c>
      <c r="U32" s="27">
        <f t="shared" si="1"/>
        <v>0</v>
      </c>
    </row>
    <row r="34" spans="4:4" ht="15.75" customHeight="1" x14ac:dyDescent="0.2">
      <c r="D34" s="3"/>
    </row>
  </sheetData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Raporti mujor i te hyrave dhe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Emire Mashkulli</dc:creator>
  <cp:lastModifiedBy>Emire Mashkulli</cp:lastModifiedBy>
  <cp:lastPrinted>2022-05-13T11:53:23Z</cp:lastPrinted>
  <dcterms:created xsi:type="dcterms:W3CDTF">2021-02-25T07:44:21Z</dcterms:created>
  <dcterms:modified xsi:type="dcterms:W3CDTF">2022-05-13T11:54:29Z</dcterms:modified>
</cp:coreProperties>
</file>