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4\Raportet Mujore, Tre mujore dhe Vjetore 2024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K57" i="6" l="1"/>
  <c r="K70" i="6"/>
  <c r="D72" i="6" l="1"/>
  <c r="D73" i="6"/>
  <c r="D74" i="6"/>
  <c r="D75" i="6"/>
  <c r="D76" i="6"/>
  <c r="D77" i="6"/>
  <c r="D78" i="6"/>
  <c r="D79" i="6"/>
  <c r="D80" i="6"/>
  <c r="D81" i="6"/>
  <c r="D82" i="6"/>
  <c r="D71" i="6"/>
  <c r="D68" i="6"/>
  <c r="D83" i="6" l="1"/>
  <c r="U83" i="6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J82" i="6"/>
  <c r="C82" i="6"/>
  <c r="B82" i="6"/>
  <c r="P81" i="6"/>
  <c r="J81" i="6"/>
  <c r="C81" i="6"/>
  <c r="B81" i="6"/>
  <c r="P80" i="6"/>
  <c r="J80" i="6"/>
  <c r="C80" i="6"/>
  <c r="B80" i="6"/>
  <c r="P79" i="6"/>
  <c r="J79" i="6"/>
  <c r="B79" i="6"/>
  <c r="P78" i="6"/>
  <c r="J78" i="6"/>
  <c r="B78" i="6"/>
  <c r="P77" i="6"/>
  <c r="J77" i="6"/>
  <c r="B77" i="6"/>
  <c r="P76" i="6"/>
  <c r="J76" i="6"/>
  <c r="B76" i="6"/>
  <c r="P75" i="6"/>
  <c r="J75" i="6"/>
  <c r="B75" i="6"/>
  <c r="P74" i="6"/>
  <c r="J74" i="6"/>
  <c r="B74" i="6"/>
  <c r="P73" i="6"/>
  <c r="J73" i="6"/>
  <c r="B73" i="6"/>
  <c r="P72" i="6"/>
  <c r="J72" i="6"/>
  <c r="B72" i="6"/>
  <c r="P71" i="6"/>
  <c r="J71" i="6"/>
  <c r="B71" i="6"/>
  <c r="B69" i="6"/>
  <c r="B65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B81" i="12"/>
  <c r="C80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J42" i="12" s="1"/>
  <c r="K3" i="12"/>
  <c r="L3" i="12"/>
  <c r="O3" i="12"/>
  <c r="P3" i="12"/>
  <c r="B4" i="12"/>
  <c r="C4" i="12"/>
  <c r="B5" i="12"/>
  <c r="C5" i="12"/>
  <c r="C16" i="12" s="1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O16" i="12"/>
  <c r="P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O29" i="12"/>
  <c r="P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O42" i="12"/>
  <c r="P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C78" i="6" l="1"/>
  <c r="C77" i="6"/>
  <c r="C74" i="6"/>
  <c r="C73" i="6"/>
  <c r="C71" i="6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C83" i="6" l="1"/>
  <c r="D58" i="6"/>
  <c r="T70" i="6"/>
  <c r="S70" i="6"/>
  <c r="R70" i="6"/>
  <c r="Q70" i="6"/>
  <c r="O70" i="6"/>
  <c r="N70" i="6"/>
  <c r="M70" i="6"/>
  <c r="L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D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<sst xmlns="http://schemas.openxmlformats.org/spreadsheetml/2006/main" count="984" uniqueCount="914">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</sst>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95250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83"/>
  <sheetViews>
    <sheetView tabSelected="1" zoomScale="80" zoomScaleNormal="80" zoomScaleSheetLayoutView="80" workbookViewId="0">
      <pane xSplit="2" ySplit="5" topLeftCell="C60" activePane="bottomRight" state="frozen"/>
      <selection pane="topRight" activeCell="B1" sqref="B1"/>
      <selection pane="bottomLeft" activeCell="A6" sqref="A6"/>
      <selection pane="bottomRight" activeCell="G81" sqref="G81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85546875" style="82" bestFit="1" customWidth="1"/>
    <col min="5" max="6" width="13.85546875" style="79" bestFit="1" customWidth="1"/>
    <col min="7" max="7" width="12.7109375" style="79" customWidth="1"/>
    <col min="8" max="8" width="13.28515625" style="79" bestFit="1" customWidth="1"/>
    <col min="9" max="10" width="13.85546875" style="79" bestFit="1" customWidth="1"/>
    <col min="11" max="11" width="15" style="77" customWidth="1"/>
    <col min="12" max="12" width="12.28515625" style="77" bestFit="1" customWidth="1"/>
    <col min="13" max="13" width="11.42578125" style="79" bestFit="1" customWidth="1"/>
    <col min="14" max="14" width="13.28515625" style="79" bestFit="1" customWidth="1"/>
    <col min="15" max="15" width="12.28515625" style="79" bestFit="1" customWidth="1"/>
    <col min="16" max="16" width="13.85546875" style="79" bestFit="1" customWidth="1"/>
    <col min="17" max="17" width="14.28515625" style="79" bestFit="1" customWidth="1"/>
    <col min="18" max="18" width="12.28515625" style="79" bestFit="1" customWidth="1"/>
    <col min="19" max="19" width="11.42578125" style="79" bestFit="1" customWidth="1"/>
    <col min="20" max="20" width="12.140625" style="79" bestFit="1" customWidth="1"/>
    <col min="21" max="21" width="12.285156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>SUM(K45:K56)</f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1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1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1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1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1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1"/>
      <c r="B66" s="91" t="str">
        <f>IF(L!$A$1=1,L!B239,IF(L!$A$1=2,L!C239,L!D239))</f>
        <v>2023 Shtator</v>
      </c>
      <c r="C66" s="117">
        <f t="shared" si="42"/>
        <v>1339590.6099999999</v>
      </c>
      <c r="D66" s="118">
        <f t="shared" si="43"/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1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>SUM(K58:K69)</f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0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1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1"/>
      <c r="B73" s="91" t="str">
        <f>IF(L!$A$1=1,L!B246,IF(L!$A$1=2,L!C246,L!D246))</f>
        <v xml:space="preserve">2024 Mars </v>
      </c>
      <c r="C73" s="117">
        <f t="shared" si="52"/>
        <v>2472503.4099999997</v>
      </c>
      <c r="D73" s="118">
        <f t="shared" si="53"/>
        <v>1278431.6399999999</v>
      </c>
      <c r="E73" s="118">
        <v>129899.22</v>
      </c>
      <c r="F73" s="118">
        <v>187828.22</v>
      </c>
      <c r="G73" s="118">
        <v>25000</v>
      </c>
      <c r="H73" s="118">
        <v>19050</v>
      </c>
      <c r="I73" s="118">
        <v>916654.2</v>
      </c>
      <c r="J73" s="119">
        <f t="shared" ref="J73:J74" si="55">SUM(K73:O73)</f>
        <v>967338.5</v>
      </c>
      <c r="K73" s="118">
        <v>839076.68</v>
      </c>
      <c r="L73" s="118">
        <v>42230.2</v>
      </c>
      <c r="M73" s="118">
        <v>6031.62</v>
      </c>
      <c r="N73" s="118">
        <v>0</v>
      </c>
      <c r="O73" s="118">
        <v>80000</v>
      </c>
      <c r="P73" s="119">
        <f>SUM(Q73:U73)</f>
        <v>226733.27000000002</v>
      </c>
      <c r="Q73" s="118">
        <v>144452.97</v>
      </c>
      <c r="R73" s="118">
        <v>40950.300000000003</v>
      </c>
      <c r="S73" s="118">
        <v>10500</v>
      </c>
      <c r="T73" s="118">
        <v>1100</v>
      </c>
      <c r="U73" s="118">
        <v>29730</v>
      </c>
    </row>
    <row r="74" spans="1:21">
      <c r="A74" s="141"/>
      <c r="B74" s="91" t="str">
        <f>IF(L!$A$1=1,L!B247,IF(L!$A$1=2,L!C247,L!D247))</f>
        <v>2024 Prill</v>
      </c>
      <c r="C74" s="117">
        <f t="shared" si="52"/>
        <v>2488033.15</v>
      </c>
      <c r="D74" s="118">
        <f t="shared" si="53"/>
        <v>935023.3</v>
      </c>
      <c r="E74" s="118">
        <v>160010.1</v>
      </c>
      <c r="F74" s="118">
        <v>140667.35999999999</v>
      </c>
      <c r="G74" s="118">
        <v>21499.75</v>
      </c>
      <c r="H74" s="118">
        <v>101960</v>
      </c>
      <c r="I74" s="118">
        <v>510886.09</v>
      </c>
      <c r="J74" s="119">
        <f t="shared" si="55"/>
        <v>1257083.79</v>
      </c>
      <c r="K74" s="118">
        <v>1070203.57</v>
      </c>
      <c r="L74" s="118">
        <v>6552.1</v>
      </c>
      <c r="M74" s="118">
        <v>5839.9</v>
      </c>
      <c r="N74" s="118">
        <v>0</v>
      </c>
      <c r="O74" s="118">
        <v>174488.22</v>
      </c>
      <c r="P74" s="119">
        <f t="shared" ref="P74:P82" si="56">SUM(Q74:U74)</f>
        <v>295926.06</v>
      </c>
      <c r="Q74" s="118">
        <v>144597.96</v>
      </c>
      <c r="R74" s="118">
        <v>26368.74</v>
      </c>
      <c r="S74" s="118">
        <v>5999.45</v>
      </c>
      <c r="T74" s="118">
        <v>34000</v>
      </c>
      <c r="U74" s="118">
        <v>84959.91</v>
      </c>
    </row>
    <row r="75" spans="1:21">
      <c r="A75" s="141"/>
      <c r="B75" s="91" t="str">
        <f>IF(L!$A$1=1,L!B248,IF(L!$A$1=2,L!C248,L!D248))</f>
        <v>2024 Maj</v>
      </c>
      <c r="C75" s="117">
        <f t="shared" si="52"/>
        <v>1941222.42</v>
      </c>
      <c r="D75" s="118">
        <f t="shared" si="53"/>
        <v>781346.21</v>
      </c>
      <c r="E75" s="118">
        <v>130562.93</v>
      </c>
      <c r="F75" s="118">
        <v>122495.26</v>
      </c>
      <c r="G75" s="118">
        <v>19983.45</v>
      </c>
      <c r="H75" s="118">
        <v>24306.94</v>
      </c>
      <c r="I75" s="118">
        <v>483997.63</v>
      </c>
      <c r="J75" s="119">
        <f>SUM(K75:O75)</f>
        <v>952246.51</v>
      </c>
      <c r="K75" s="118">
        <v>871611.38</v>
      </c>
      <c r="L75" s="118">
        <v>16342.57</v>
      </c>
      <c r="M75" s="118">
        <v>4292.66</v>
      </c>
      <c r="N75" s="118">
        <v>0</v>
      </c>
      <c r="O75" s="118">
        <v>59999.9</v>
      </c>
      <c r="P75" s="119">
        <f t="shared" si="56"/>
        <v>207629.69999999998</v>
      </c>
      <c r="Q75" s="118">
        <v>149360.99</v>
      </c>
      <c r="R75" s="118">
        <v>29524.75</v>
      </c>
      <c r="S75" s="118">
        <v>6350.9</v>
      </c>
      <c r="T75" s="118">
        <v>100</v>
      </c>
      <c r="U75" s="118">
        <v>22293.06</v>
      </c>
    </row>
    <row r="76" spans="1:21">
      <c r="A76" s="141"/>
      <c r="B76" s="91" t="str">
        <f>IF(L!$A$1=1,L!B249,IF(L!$A$1=2,L!C249,L!D249))</f>
        <v>2024 Qershor</v>
      </c>
      <c r="C76" s="117">
        <f t="shared" si="52"/>
        <v>2201994.6</v>
      </c>
      <c r="D76" s="118">
        <f t="shared" si="53"/>
        <v>1256532.45</v>
      </c>
      <c r="E76" s="118">
        <v>141289.23000000001</v>
      </c>
      <c r="F76" s="118">
        <v>200573.27</v>
      </c>
      <c r="G76" s="118">
        <v>20088.28</v>
      </c>
      <c r="H76" s="118">
        <v>116849.55</v>
      </c>
      <c r="I76" s="118">
        <v>777732.12</v>
      </c>
      <c r="J76" s="119">
        <f>SUM(K76:O76)</f>
        <v>731437.01</v>
      </c>
      <c r="K76" s="118">
        <v>674919.4</v>
      </c>
      <c r="L76" s="118">
        <v>16566.97</v>
      </c>
      <c r="M76" s="118">
        <v>5055.8</v>
      </c>
      <c r="N76" s="118">
        <v>0</v>
      </c>
      <c r="O76" s="118">
        <v>34894.839999999997</v>
      </c>
      <c r="P76" s="119">
        <f t="shared" si="56"/>
        <v>214025.14</v>
      </c>
      <c r="Q76" s="118">
        <v>135505.14000000001</v>
      </c>
      <c r="R76" s="118">
        <v>25000</v>
      </c>
      <c r="S76" s="118">
        <v>6000</v>
      </c>
      <c r="T76" s="118">
        <v>7520</v>
      </c>
      <c r="U76" s="118">
        <v>40000</v>
      </c>
    </row>
    <row r="77" spans="1:21">
      <c r="A77" s="141"/>
      <c r="B77" s="91" t="str">
        <f>IF(L!$A$1=1,L!B250,IF(L!$A$1=2,L!C250,L!D250))</f>
        <v>2024 Korrik</v>
      </c>
      <c r="C77" s="117">
        <f t="shared" si="52"/>
        <v>2047928.2300000004</v>
      </c>
      <c r="D77" s="118">
        <f t="shared" si="53"/>
        <v>1166118.6200000001</v>
      </c>
      <c r="E77" s="118">
        <v>128208.78</v>
      </c>
      <c r="F77" s="118">
        <v>203676.39</v>
      </c>
      <c r="G77" s="118">
        <v>19108.650000000001</v>
      </c>
      <c r="H77" s="118">
        <v>45631.91</v>
      </c>
      <c r="I77" s="118">
        <v>769492.89</v>
      </c>
      <c r="J77" s="119">
        <f t="shared" ref="J77" si="57">SUM(K77:O77)</f>
        <v>665459.51000000013</v>
      </c>
      <c r="K77" s="118">
        <v>573512.68000000005</v>
      </c>
      <c r="L77" s="118">
        <v>10048.93</v>
      </c>
      <c r="M77" s="118">
        <v>1897.9</v>
      </c>
      <c r="N77" s="118">
        <v>0</v>
      </c>
      <c r="O77" s="118">
        <v>80000</v>
      </c>
      <c r="P77" s="119">
        <f t="shared" si="56"/>
        <v>216350.1</v>
      </c>
      <c r="Q77" s="118">
        <v>151605.32999999999</v>
      </c>
      <c r="R77" s="118">
        <v>25737.54</v>
      </c>
      <c r="S77" s="118">
        <v>6207.23</v>
      </c>
      <c r="T77" s="118">
        <v>3900</v>
      </c>
      <c r="U77" s="118">
        <v>28900</v>
      </c>
    </row>
    <row r="78" spans="1:21">
      <c r="A78" s="141"/>
      <c r="B78" s="91" t="str">
        <f>IF(L!$A$1=1,L!B251,IF(L!$A$1=2,L!C251,L!D251))</f>
        <v>2024 Gusht</v>
      </c>
      <c r="C78" s="117">
        <f t="shared" si="52"/>
        <v>1800909.4800000002</v>
      </c>
      <c r="D78" s="118">
        <f t="shared" si="53"/>
        <v>845348.24</v>
      </c>
      <c r="E78" s="118">
        <v>127177.85</v>
      </c>
      <c r="F78" s="118">
        <v>143075.66</v>
      </c>
      <c r="G78" s="118">
        <v>16654.95</v>
      </c>
      <c r="H78" s="118">
        <v>145354.68</v>
      </c>
      <c r="I78" s="118">
        <v>413085.1</v>
      </c>
      <c r="J78" s="119">
        <f>SUM(K78:O78)</f>
        <v>710483.15</v>
      </c>
      <c r="K78" s="118">
        <v>570016.05000000005</v>
      </c>
      <c r="L78" s="118">
        <v>2604.59</v>
      </c>
      <c r="M78" s="118">
        <v>1078.51</v>
      </c>
      <c r="N78" s="118">
        <v>0</v>
      </c>
      <c r="O78" s="118">
        <v>136784</v>
      </c>
      <c r="P78" s="119">
        <f t="shared" si="56"/>
        <v>245078.09</v>
      </c>
      <c r="Q78" s="118">
        <v>153091.38</v>
      </c>
      <c r="R78" s="118">
        <v>57725.19</v>
      </c>
      <c r="S78" s="118">
        <v>8361.52</v>
      </c>
      <c r="T78" s="118">
        <v>5900</v>
      </c>
      <c r="U78" s="118">
        <v>20000</v>
      </c>
    </row>
    <row r="79" spans="1:21">
      <c r="A79" s="141"/>
      <c r="B79" s="91" t="str">
        <f>IF(L!$A$1=1,L!B252,IF(L!$A$1=2,L!C252,L!D252))</f>
        <v>2024 Shtator</v>
      </c>
      <c r="C79" s="117">
        <f t="shared" si="52"/>
        <v>0</v>
      </c>
      <c r="D79" s="118">
        <f t="shared" si="53"/>
        <v>0</v>
      </c>
      <c r="E79" s="118"/>
      <c r="F79" s="118"/>
      <c r="G79" s="118"/>
      <c r="H79" s="118"/>
      <c r="I79" s="118"/>
      <c r="J79" s="119">
        <f t="shared" ref="J79:J82" si="58">SUM(K79:O79)</f>
        <v>0</v>
      </c>
      <c r="K79" s="118"/>
      <c r="L79" s="118"/>
      <c r="M79" s="118"/>
      <c r="N79" s="118"/>
      <c r="O79" s="118"/>
      <c r="P79" s="119">
        <f t="shared" si="56"/>
        <v>0</v>
      </c>
      <c r="Q79" s="118"/>
      <c r="R79" s="118"/>
      <c r="S79" s="118"/>
      <c r="T79" s="118"/>
      <c r="U79" s="118"/>
    </row>
    <row r="80" spans="1:21">
      <c r="A80" s="141"/>
      <c r="B80" s="91" t="str">
        <f>IF(L!$A$1=1,L!B253,IF(L!$A$1=2,L!C253,L!D253))</f>
        <v>2024 Tetor</v>
      </c>
      <c r="C80" s="117">
        <f t="shared" si="52"/>
        <v>0</v>
      </c>
      <c r="D80" s="118">
        <f t="shared" si="53"/>
        <v>0</v>
      </c>
      <c r="E80" s="118"/>
      <c r="F80" s="118"/>
      <c r="G80" s="118"/>
      <c r="H80" s="118"/>
      <c r="I80" s="118"/>
      <c r="J80" s="119">
        <f t="shared" si="58"/>
        <v>0</v>
      </c>
      <c r="K80" s="118"/>
      <c r="L80" s="118"/>
      <c r="M80" s="118"/>
      <c r="N80" s="118"/>
      <c r="O80" s="118"/>
      <c r="P80" s="119">
        <f t="shared" si="56"/>
        <v>0</v>
      </c>
      <c r="Q80" s="118"/>
      <c r="R80" s="118"/>
      <c r="S80" s="118"/>
      <c r="T80" s="118"/>
      <c r="U80" s="118"/>
    </row>
    <row r="81" spans="1:21">
      <c r="A81" s="141"/>
      <c r="B81" s="91" t="str">
        <f>IF(L!$A$1=1,L!B254,IF(L!$A$1=2,L!C254,L!D254))</f>
        <v xml:space="preserve">2024 Nëntor </v>
      </c>
      <c r="C81" s="117">
        <f>D81+J81+P81</f>
        <v>0</v>
      </c>
      <c r="D81" s="118">
        <f t="shared" si="53"/>
        <v>0</v>
      </c>
      <c r="E81" s="118"/>
      <c r="F81" s="118"/>
      <c r="G81" s="118"/>
      <c r="H81" s="118"/>
      <c r="I81" s="118"/>
      <c r="J81" s="119">
        <f t="shared" si="58"/>
        <v>0</v>
      </c>
      <c r="K81" s="118"/>
      <c r="L81" s="118"/>
      <c r="M81" s="118"/>
      <c r="N81" s="118"/>
      <c r="O81" s="118"/>
      <c r="P81" s="119">
        <f t="shared" si="56"/>
        <v>0</v>
      </c>
      <c r="Q81" s="118"/>
      <c r="R81" s="118"/>
      <c r="S81" s="118"/>
      <c r="T81" s="118"/>
      <c r="U81" s="118"/>
    </row>
    <row r="82" spans="1:21">
      <c r="A82" s="141"/>
      <c r="B82" s="91" t="str">
        <f>IF(L!$A$1=1,L!B255,IF(L!$A$1=2,L!C255,L!D255))</f>
        <v>2024 Dhjetor</v>
      </c>
      <c r="C82" s="117">
        <f t="shared" ref="C82" si="59">D82+J82+P82</f>
        <v>0</v>
      </c>
      <c r="D82" s="118">
        <f t="shared" si="53"/>
        <v>0</v>
      </c>
      <c r="E82" s="118"/>
      <c r="F82" s="118"/>
      <c r="G82" s="118"/>
      <c r="H82" s="118"/>
      <c r="I82" s="118"/>
      <c r="J82" s="117">
        <f t="shared" si="58"/>
        <v>0</v>
      </c>
      <c r="K82" s="118"/>
      <c r="L82" s="118"/>
      <c r="M82" s="118"/>
      <c r="N82" s="118"/>
      <c r="O82" s="118"/>
      <c r="P82" s="119">
        <f t="shared" si="56"/>
        <v>0</v>
      </c>
      <c r="Q82" s="118"/>
      <c r="R82" s="118"/>
      <c r="S82" s="118"/>
      <c r="T82" s="118"/>
      <c r="U82" s="118"/>
    </row>
    <row r="83" spans="1:21">
      <c r="A83" s="115"/>
      <c r="B83" s="91" t="str">
        <f>IF(L!$A$1=1,L!B256,IF(L!$A$1=2,L!C256,L!D256))</f>
        <v>Gjithsej 2024</v>
      </c>
      <c r="C83" s="117">
        <f>SUM(C71:C82)</f>
        <v>16262183.120000001</v>
      </c>
      <c r="D83" s="117">
        <f>SUM(D71:D82)</f>
        <v>7503701.8700000001</v>
      </c>
      <c r="E83" s="117">
        <f t="shared" ref="E83:N83" si="60">SUM(E71:E82)</f>
        <v>1087031.1500000001</v>
      </c>
      <c r="F83" s="117">
        <f t="shared" si="60"/>
        <v>1219260.1199999999</v>
      </c>
      <c r="G83" s="117">
        <f t="shared" si="60"/>
        <v>147835.08000000002</v>
      </c>
      <c r="H83" s="117">
        <f t="shared" si="60"/>
        <v>530382.39999999991</v>
      </c>
      <c r="I83" s="117">
        <f t="shared" si="60"/>
        <v>4519193.12</v>
      </c>
      <c r="J83" s="117">
        <f t="shared" si="60"/>
        <v>6891671.6699999999</v>
      </c>
      <c r="K83" s="117">
        <f t="shared" si="60"/>
        <v>5988548.6699999999</v>
      </c>
      <c r="L83" s="117">
        <f t="shared" si="60"/>
        <v>286098.65000000002</v>
      </c>
      <c r="M83" s="117">
        <f t="shared" si="60"/>
        <v>30857.389999999996</v>
      </c>
      <c r="N83" s="117">
        <f t="shared" si="60"/>
        <v>0</v>
      </c>
      <c r="O83" s="117">
        <f>SUM(O71:O82)</f>
        <v>586166.96</v>
      </c>
      <c r="P83" s="117">
        <f t="shared" ref="P83:U83" si="61">SUM(P71:P82)</f>
        <v>1866809.5800000003</v>
      </c>
      <c r="Q83" s="117">
        <f t="shared" si="61"/>
        <v>1177251.7799999998</v>
      </c>
      <c r="R83" s="117">
        <f t="shared" si="61"/>
        <v>303965.37</v>
      </c>
      <c r="S83" s="117">
        <f t="shared" si="61"/>
        <v>53419.100000000006</v>
      </c>
      <c r="T83" s="117">
        <f t="shared" si="61"/>
        <v>71370</v>
      </c>
      <c r="U83" s="117">
        <f t="shared" si="61"/>
        <v>260803.33000000002</v>
      </c>
    </row>
  </sheetData>
  <sheetProtection deleteColumns="0" deleteRows="0" selectLockedCells="1" pivotTables="0" selectUnlockedCells="1"/>
  <mergeCells count="11"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 P70 J70 C70:D7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95250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81"/>
  <sheetViews>
    <sheetView zoomScale="70" zoomScaleNormal="70" zoomScaleSheetLayoutView="70" workbookViewId="0">
      <pane xSplit="2" ySplit="3" topLeftCell="C49" activePane="bottomRight" state="frozen"/>
      <selection pane="topRight" activeCell="C1" sqref="C1"/>
      <selection pane="bottomLeft" activeCell="A9" sqref="A9"/>
      <selection pane="bottomRight" activeCell="E77" sqref="E77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876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47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48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48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48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50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48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48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48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48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48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48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48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48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49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47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48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48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48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48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48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48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48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48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48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48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48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49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47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48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48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48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1570</v>
      </c>
      <c r="P59" s="127">
        <v>18885</v>
      </c>
    </row>
    <row r="60" spans="1:16" s="3" customFormat="1" ht="18.75" customHeight="1">
      <c r="A60" s="148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>
        <v>30</v>
      </c>
      <c r="O60" s="124">
        <v>1101</v>
      </c>
      <c r="P60" s="127">
        <v>22045</v>
      </c>
    </row>
    <row r="61" spans="1:16" s="3" customFormat="1" ht="18.75" customHeight="1">
      <c r="A61" s="148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>
        <v>30</v>
      </c>
      <c r="O61" s="124">
        <v>1120</v>
      </c>
      <c r="P61" s="127">
        <v>21080</v>
      </c>
    </row>
    <row r="62" spans="1:16" s="3" customFormat="1" ht="18.75" customHeight="1">
      <c r="A62" s="148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>
        <v>30</v>
      </c>
      <c r="O62" s="124">
        <v>2150</v>
      </c>
      <c r="P62" s="127">
        <v>22640</v>
      </c>
    </row>
    <row r="63" spans="1:16" s="3" customFormat="1" ht="18.75" customHeight="1">
      <c r="A63" s="148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>
        <v>30</v>
      </c>
      <c r="O63" s="124">
        <v>1121</v>
      </c>
      <c r="P63" s="127">
        <v>23675</v>
      </c>
    </row>
    <row r="64" spans="1:16" s="3" customFormat="1" ht="18.75" customHeight="1">
      <c r="A64" s="148"/>
      <c r="B64" s="97" t="str">
        <f>IF(L!$A$1=1,L!B239,IF(L!$A$1=2,L!C239,L!D239))</f>
        <v>2023 Shtator</v>
      </c>
      <c r="C64" s="116">
        <f>SUM(D64:P64)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>
        <v>201.08</v>
      </c>
      <c r="O64" s="124">
        <v>1366.66</v>
      </c>
      <c r="P64" s="127">
        <v>16611</v>
      </c>
    </row>
    <row r="65" spans="1:16" s="3" customFormat="1" ht="18.75" customHeight="1">
      <c r="A65" s="148"/>
      <c r="B65" s="97" t="str">
        <f>IF(L!$A$1=1,L!B240,IF(L!$A$1=2,L!C240,L!D240))</f>
        <v>2023 Tetor</v>
      </c>
      <c r="C65" s="116">
        <f t="shared" ref="C65:C67" si="9">SUM(D65:P65)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>
        <v>0</v>
      </c>
      <c r="O65" s="124">
        <v>0</v>
      </c>
      <c r="P65" s="127">
        <v>0</v>
      </c>
    </row>
    <row r="66" spans="1:16" s="3" customFormat="1" ht="18.75" customHeight="1">
      <c r="A66" s="148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>
        <v>0</v>
      </c>
      <c r="O66" s="124">
        <v>0</v>
      </c>
      <c r="P66" s="127">
        <v>0</v>
      </c>
    </row>
    <row r="67" spans="1:16" s="3" customFormat="1" ht="18.75" customHeight="1">
      <c r="A67" s="148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>
        <v>0</v>
      </c>
      <c r="O67" s="124">
        <v>0</v>
      </c>
      <c r="P67" s="127">
        <v>0</v>
      </c>
    </row>
    <row r="68" spans="1:16" s="3" customFormat="1" ht="18.75" customHeight="1">
      <c r="A68" s="149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P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>
        <f t="shared" si="10"/>
        <v>321.08000000000004</v>
      </c>
      <c r="O68" s="130">
        <f t="shared" si="10"/>
        <v>15972.99</v>
      </c>
      <c r="P68" s="130">
        <f t="shared" si="10"/>
        <v>187621</v>
      </c>
    </row>
    <row r="69" spans="1:16" s="3" customFormat="1" ht="18.75" customHeight="1">
      <c r="A69" s="147">
        <v>2024</v>
      </c>
      <c r="B69" s="97" t="str">
        <f>IF(L!$A$1=1,L!B244,IF(L!$A$1=2,L!C244,L!D244))</f>
        <v>2024 Janar</v>
      </c>
      <c r="C69" s="116">
        <f>SUM(D69:P69)</f>
        <v>127634.88999999998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5">
        <v>0</v>
      </c>
      <c r="O69" s="125">
        <v>2382</v>
      </c>
      <c r="P69" s="126">
        <v>16295</v>
      </c>
    </row>
    <row r="70" spans="1:16" s="3" customFormat="1" ht="18.75" customHeight="1">
      <c r="A70" s="148"/>
      <c r="B70" s="97" t="str">
        <f>IF(L!$A$1=1,L!B245,IF(L!$A$1=2,L!C245,L!D245))</f>
        <v>2024 Shkurt</v>
      </c>
      <c r="C70" s="116">
        <f t="shared" ref="C70:C76" si="11">SUM(D70:P70)</f>
        <v>103620.68000000001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>
        <v>21.6</v>
      </c>
      <c r="O70" s="124">
        <v>4098.66</v>
      </c>
      <c r="P70" s="127">
        <v>14940</v>
      </c>
    </row>
    <row r="71" spans="1:16" s="3" customFormat="1" ht="18.75" customHeight="1">
      <c r="A71" s="148"/>
      <c r="B71" s="97" t="str">
        <f>IF(L!$A$1=1,L!B246,IF(L!$A$1=2,L!C246,L!D246))</f>
        <v xml:space="preserve">2024 Mars </v>
      </c>
      <c r="C71" s="116">
        <f t="shared" si="11"/>
        <v>200494.02</v>
      </c>
      <c r="D71" s="124">
        <v>132407.57</v>
      </c>
      <c r="E71" s="124">
        <v>8595</v>
      </c>
      <c r="F71" s="127">
        <v>5851</v>
      </c>
      <c r="G71" s="124">
        <v>291.56</v>
      </c>
      <c r="H71" s="124">
        <v>0</v>
      </c>
      <c r="I71" s="124">
        <v>0</v>
      </c>
      <c r="J71" s="124">
        <v>5291.56</v>
      </c>
      <c r="K71" s="124">
        <v>3885</v>
      </c>
      <c r="L71" s="124">
        <v>28282.6</v>
      </c>
      <c r="M71" s="124">
        <v>0</v>
      </c>
      <c r="N71" s="124">
        <v>5.4</v>
      </c>
      <c r="O71" s="124">
        <v>944.33</v>
      </c>
      <c r="P71" s="127">
        <v>14940</v>
      </c>
    </row>
    <row r="72" spans="1:16" s="3" customFormat="1" ht="18.75" customHeight="1">
      <c r="A72" s="148"/>
      <c r="B72" s="97" t="str">
        <f>IF(L!$A$1=1,L!B247,IF(L!$A$1=2,L!C247,L!D247))</f>
        <v>2024 Prill</v>
      </c>
      <c r="C72" s="116">
        <f t="shared" si="11"/>
        <v>268019.18</v>
      </c>
      <c r="D72" s="124">
        <v>193106.01</v>
      </c>
      <c r="E72" s="124">
        <v>9255</v>
      </c>
      <c r="F72" s="124">
        <v>5917</v>
      </c>
      <c r="G72" s="124">
        <v>838.62</v>
      </c>
      <c r="H72" s="124">
        <v>111.75</v>
      </c>
      <c r="I72" s="124"/>
      <c r="J72" s="124">
        <v>6764</v>
      </c>
      <c r="K72" s="124">
        <v>3870</v>
      </c>
      <c r="L72" s="124">
        <v>48156.800000000003</v>
      </c>
      <c r="M72" s="124">
        <v>0</v>
      </c>
      <c r="N72" s="124">
        <v>0</v>
      </c>
      <c r="O72" s="124">
        <v>0</v>
      </c>
      <c r="P72" s="127">
        <v>0</v>
      </c>
    </row>
    <row r="73" spans="1:16" s="3" customFormat="1" ht="18.75" customHeight="1">
      <c r="A73" s="148"/>
      <c r="B73" s="97" t="str">
        <f>IF(L!$A$1=1,L!B248,IF(L!$A$1=2,L!C248,L!D248))</f>
        <v>2024 Maj</v>
      </c>
      <c r="C73" s="116">
        <f t="shared" si="11"/>
        <v>141271.70000000001</v>
      </c>
      <c r="D73" s="124">
        <v>82303.149999999994</v>
      </c>
      <c r="E73" s="124">
        <v>8955</v>
      </c>
      <c r="F73" s="124">
        <v>5660</v>
      </c>
      <c r="G73" s="124">
        <v>349</v>
      </c>
      <c r="H73" s="124">
        <v>1984.35</v>
      </c>
      <c r="I73" s="124">
        <v>0</v>
      </c>
      <c r="J73" s="124">
        <v>5591.5</v>
      </c>
      <c r="K73" s="124">
        <v>3840</v>
      </c>
      <c r="L73" s="124">
        <v>32588.7</v>
      </c>
      <c r="M73" s="124">
        <v>0</v>
      </c>
      <c r="N73" s="124">
        <v>0</v>
      </c>
      <c r="O73" s="124">
        <v>0</v>
      </c>
      <c r="P73" s="127">
        <v>0</v>
      </c>
    </row>
    <row r="74" spans="1:16" s="3" customFormat="1" ht="18.75" customHeight="1">
      <c r="A74" s="148"/>
      <c r="B74" s="97" t="str">
        <f>IF(L!$A$1=1,L!B249,IF(L!$A$1=2,L!C249,L!D249))</f>
        <v>2024 Qershor</v>
      </c>
      <c r="C74" s="116">
        <f t="shared" si="11"/>
        <v>106402.01999999999</v>
      </c>
      <c r="D74" s="124">
        <v>41164.639999999999</v>
      </c>
      <c r="E74" s="124">
        <v>8585</v>
      </c>
      <c r="F74" s="124">
        <v>5000</v>
      </c>
      <c r="G74" s="124">
        <v>104.75</v>
      </c>
      <c r="H74" s="124">
        <v>1428.21</v>
      </c>
      <c r="I74" s="124">
        <v>11518.35</v>
      </c>
      <c r="J74" s="124">
        <v>3622</v>
      </c>
      <c r="K74" s="124">
        <v>3511</v>
      </c>
      <c r="L74" s="124">
        <v>31468.07</v>
      </c>
      <c r="M74" s="124">
        <v>0</v>
      </c>
      <c r="N74" s="124">
        <v>0</v>
      </c>
      <c r="O74" s="124">
        <v>0</v>
      </c>
      <c r="P74" s="127">
        <v>0</v>
      </c>
    </row>
    <row r="75" spans="1:16" s="3" customFormat="1" ht="18.75" customHeight="1">
      <c r="A75" s="148"/>
      <c r="B75" s="97" t="str">
        <f>IF(L!$A$1=1,L!B250,IF(L!$A$1=2,L!C250,L!D250))</f>
        <v>2024 Korrik</v>
      </c>
      <c r="C75" s="116">
        <f t="shared" si="11"/>
        <v>132967.61000000002</v>
      </c>
      <c r="D75" s="124">
        <v>55291.88</v>
      </c>
      <c r="E75" s="124">
        <v>12395</v>
      </c>
      <c r="F75" s="124">
        <v>5710</v>
      </c>
      <c r="G75" s="124">
        <v>530</v>
      </c>
      <c r="H75" s="124">
        <v>399.85</v>
      </c>
      <c r="I75" s="124">
        <v>7745.7</v>
      </c>
      <c r="J75" s="124">
        <v>5370</v>
      </c>
      <c r="K75" s="124">
        <v>2070</v>
      </c>
      <c r="L75" s="124">
        <v>43455.18</v>
      </c>
      <c r="M75" s="124">
        <v>0</v>
      </c>
      <c r="N75" s="124">
        <v>0</v>
      </c>
      <c r="O75" s="124">
        <v>0</v>
      </c>
      <c r="P75" s="127">
        <v>0</v>
      </c>
    </row>
    <row r="76" spans="1:16" s="3" customFormat="1" ht="18.75" customHeight="1">
      <c r="A76" s="148"/>
      <c r="B76" s="97" t="str">
        <f>IF(L!$A$1=1,L!B251,IF(L!$A$1=2,L!C251,L!D251))</f>
        <v>2024 Gusht</v>
      </c>
      <c r="C76" s="116">
        <f t="shared" si="11"/>
        <v>184723.97</v>
      </c>
      <c r="D76" s="124">
        <v>103793.54</v>
      </c>
      <c r="E76" s="124">
        <v>12635</v>
      </c>
      <c r="F76" s="124">
        <v>9974</v>
      </c>
      <c r="G76" s="124">
        <v>104</v>
      </c>
      <c r="H76" s="124">
        <v>1296</v>
      </c>
      <c r="I76" s="124">
        <v>2211.0500000000002</v>
      </c>
      <c r="J76" s="124">
        <v>9032.5</v>
      </c>
      <c r="K76" s="124">
        <v>0</v>
      </c>
      <c r="L76" s="124">
        <v>45677.88</v>
      </c>
      <c r="M76" s="124"/>
      <c r="N76" s="124"/>
      <c r="O76" s="124"/>
      <c r="P76" s="127"/>
    </row>
    <row r="77" spans="1:16" s="3" customFormat="1" ht="18.75" customHeight="1">
      <c r="A77" s="148"/>
      <c r="B77" s="97" t="str">
        <f>IF(L!$A$1=1,L!B252,IF(L!$A$1=2,L!C252,L!D252))</f>
        <v>2024 Shtator</v>
      </c>
      <c r="C77" s="116">
        <f>SUM(D77:P77)</f>
        <v>0</v>
      </c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7"/>
    </row>
    <row r="78" spans="1:16" s="3" customFormat="1" ht="18.75" customHeight="1">
      <c r="A78" s="148"/>
      <c r="B78" s="97" t="str">
        <f>IF(L!$A$1=1,L!B253,IF(L!$A$1=2,L!C253,L!D253))</f>
        <v>2024 Tetor</v>
      </c>
      <c r="C78" s="116">
        <f t="shared" ref="C78:C79" si="12">SUM(D78:P78)</f>
        <v>0</v>
      </c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7"/>
    </row>
    <row r="79" spans="1:16" s="3" customFormat="1" ht="18.75" customHeight="1">
      <c r="A79" s="148"/>
      <c r="B79" s="97" t="str">
        <f>IF(L!$A$1=1,L!B254,IF(L!$A$1=2,L!C254,L!D254))</f>
        <v xml:space="preserve">2024 Nëntor </v>
      </c>
      <c r="C79" s="116">
        <f t="shared" si="12"/>
        <v>0</v>
      </c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7"/>
    </row>
    <row r="80" spans="1:16" s="3" customFormat="1" ht="18.75" customHeight="1">
      <c r="A80" s="148"/>
      <c r="B80" s="97" t="str">
        <f>IF(L!$A$1=1,L!B255,IF(L!$A$1=2,L!C255,L!D255))</f>
        <v>2024 Dhjetor</v>
      </c>
      <c r="C80" s="116">
        <f>SUM(D80:P80)</f>
        <v>0</v>
      </c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7"/>
    </row>
    <row r="81" spans="1:16" s="3" customFormat="1" ht="18.75" customHeight="1">
      <c r="A81" s="149"/>
      <c r="B81" s="129" t="str">
        <f>IF(L!$A$1=1,L!B256,IF(L!$A$1=2,L!C256,L!D256))</f>
        <v>Gjithsej 2024</v>
      </c>
      <c r="C81" s="130">
        <f>SUM(C69:C80)</f>
        <v>1265134.07</v>
      </c>
      <c r="D81" s="130">
        <f t="shared" ref="D81:P81" si="13">SUM(D69:D80)</f>
        <v>701198.79</v>
      </c>
      <c r="E81" s="130">
        <f t="shared" si="13"/>
        <v>78375</v>
      </c>
      <c r="F81" s="130">
        <f t="shared" si="13"/>
        <v>52754</v>
      </c>
      <c r="G81" s="130">
        <f t="shared" si="13"/>
        <v>2217.9300000000003</v>
      </c>
      <c r="H81" s="130">
        <f t="shared" si="13"/>
        <v>5314.78</v>
      </c>
      <c r="I81" s="130">
        <f t="shared" si="13"/>
        <v>21475.1</v>
      </c>
      <c r="J81" s="130">
        <f t="shared" si="13"/>
        <v>44131.56</v>
      </c>
      <c r="K81" s="130">
        <f t="shared" si="13"/>
        <v>25021</v>
      </c>
      <c r="L81" s="130">
        <f t="shared" si="13"/>
        <v>281018.92</v>
      </c>
      <c r="M81" s="130">
        <f t="shared" si="13"/>
        <v>0</v>
      </c>
      <c r="N81" s="130">
        <f t="shared" si="13"/>
        <v>27</v>
      </c>
      <c r="O81" s="130">
        <f t="shared" si="13"/>
        <v>7424.99</v>
      </c>
      <c r="P81" s="130">
        <f t="shared" si="13"/>
        <v>46175</v>
      </c>
    </row>
  </sheetData>
  <mergeCells count="7">
    <mergeCell ref="A69:A81"/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230" workbookViewId="0">
      <selection activeCell="F250" sqref="F250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2023-09-11T07:22:58Z</cp:lastPrinted>
  <dcterms:created xsi:type="dcterms:W3CDTF">2015-03-12T08:53:45Z</dcterms:created>
  <dcterms:modified xsi:type="dcterms:W3CDTF">2024-09-09T09:42:20Z</dcterms:modified>
</cp:coreProperties>
</file>