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xheti 2023-2025" sheetId="1" r:id="rId1"/>
  </sheets>
  <definedNames/>
  <calcPr fullCalcOnLoad="1"/>
</workbook>
</file>

<file path=xl/sharedStrings.xml><?xml version="1.0" encoding="utf-8"?>
<sst xmlns="http://schemas.openxmlformats.org/spreadsheetml/2006/main" count="528" uniqueCount="150">
  <si>
    <t xml:space="preserve">Pagat dhe meditje </t>
  </si>
  <si>
    <t xml:space="preserve">Mallra dhe Sherbime </t>
  </si>
  <si>
    <t xml:space="preserve">Shpenzimet Komunale </t>
  </si>
  <si>
    <t xml:space="preserve">Shpenzimet kapitale </t>
  </si>
  <si>
    <t xml:space="preserve">Kategoritë Ekonomike </t>
  </si>
  <si>
    <t xml:space="preserve">Stafi </t>
  </si>
  <si>
    <t>Pagat dhe meditje-THV</t>
  </si>
  <si>
    <t xml:space="preserve">Mallra dhe Sherbi-THV </t>
  </si>
  <si>
    <t>Subvenci. transf-THV</t>
  </si>
  <si>
    <t>Shpenzi. kapital-THV</t>
  </si>
  <si>
    <t>7-A-ZYRA PËR KTHIM TË KOMUNITETEVE</t>
  </si>
  <si>
    <t>Pagat &amp;Meditjet</t>
  </si>
  <si>
    <t>Total: B.K.K.</t>
  </si>
  <si>
    <t>Komunalit</t>
  </si>
  <si>
    <t xml:space="preserve">I.Kapitale </t>
  </si>
  <si>
    <t>Pagat &amp; Meditjet</t>
  </si>
  <si>
    <t xml:space="preserve">Mall &amp; Sherbimet </t>
  </si>
  <si>
    <t>Total : B.K.K.</t>
  </si>
  <si>
    <t xml:space="preserve">Shpenz.Komunale THV </t>
  </si>
  <si>
    <t>Shpenz.Komunale THV</t>
  </si>
  <si>
    <t xml:space="preserve">Shpenz.Komunale-THV </t>
  </si>
  <si>
    <t xml:space="preserve">TOTAL: </t>
  </si>
  <si>
    <t>Subvenci. Transf-THV</t>
  </si>
  <si>
    <t>Shpenzi. Kapital-THV</t>
  </si>
  <si>
    <t>TOTAL:B.R.K.</t>
  </si>
  <si>
    <t>TOTAL: B.R.K.</t>
  </si>
  <si>
    <t>TOTAL:</t>
  </si>
  <si>
    <t>TOTAL:Shendetësia</t>
  </si>
  <si>
    <t>BUXHETI</t>
  </si>
  <si>
    <t>Granti spec.Arsim</t>
  </si>
  <si>
    <t>Granti i THV.</t>
  </si>
  <si>
    <t>QARKORJA</t>
  </si>
  <si>
    <t xml:space="preserve">Shpenzimet Kapitale </t>
  </si>
  <si>
    <t>Pagat &amp; Meditje-THV</t>
  </si>
  <si>
    <t>TOTAL : B.K.K.</t>
  </si>
  <si>
    <t>K A B</t>
  </si>
  <si>
    <t>Qarkorja Buxhetore</t>
  </si>
  <si>
    <t>Diferneca(Tavani)</t>
  </si>
  <si>
    <t>Diferenca-Tavani</t>
  </si>
  <si>
    <t>Huamarrja Arsim</t>
  </si>
  <si>
    <t>Huamarrja  2018</t>
  </si>
  <si>
    <t>Granti i Përgjithshem</t>
  </si>
  <si>
    <t>Granti Specifik Arsim</t>
  </si>
  <si>
    <t>Granti Spec.Shëndetësi</t>
  </si>
  <si>
    <t>Huamarrja Arsim,Kapitale</t>
  </si>
  <si>
    <t>Huamarrja Arsim,M&amp;Sherbime</t>
  </si>
  <si>
    <t>Huamarrja Arsim M&amp;Sherbime</t>
  </si>
  <si>
    <t>DRAFT</t>
  </si>
  <si>
    <t>Data:</t>
  </si>
  <si>
    <t>Granti i përgjithshëm</t>
  </si>
  <si>
    <t>Granti spec.Shëndetësi</t>
  </si>
  <si>
    <t xml:space="preserve">TOTAL:Buxheti Komunal </t>
  </si>
  <si>
    <t>Subvencionet</t>
  </si>
  <si>
    <t>C-   Arsimi fillor           624-920-93330-0912</t>
  </si>
  <si>
    <t>C-   Arsimi i Mesëm      624-920-94530-0922</t>
  </si>
  <si>
    <t>Kateg. shpenzim.(10)</t>
  </si>
  <si>
    <t>Kateg.shpenzi ( 21 )</t>
  </si>
  <si>
    <t xml:space="preserve">Invst.Kapitalet </t>
  </si>
  <si>
    <t xml:space="preserve">Invest.Kapitale </t>
  </si>
  <si>
    <t>Faqe     1</t>
  </si>
  <si>
    <t>Faqe     2</t>
  </si>
  <si>
    <t>Faqe     3</t>
  </si>
  <si>
    <t>Faqe     4</t>
  </si>
  <si>
    <t>Faqe     5</t>
  </si>
  <si>
    <t>Faqe     6</t>
  </si>
  <si>
    <t>Faqe     7</t>
  </si>
  <si>
    <t>Huamarrja Shëndetësi</t>
  </si>
  <si>
    <t>Mallra &amp; Shërbime</t>
  </si>
  <si>
    <t>Shpenzi.Komunale THV</t>
  </si>
  <si>
    <t>Huamarrja-Mallra&amp;Sherbi</t>
  </si>
  <si>
    <t>Diferenca me Qarkore 02/18</t>
  </si>
  <si>
    <t>1-A-  Zyra e Kryetarit - 624-160-16012-0111</t>
  </si>
  <si>
    <t>5-A- Buxhet Financa 624-175-17512-0112</t>
  </si>
  <si>
    <t>6-A-  Sherbimet publike mbrojtja civile dhe emergjente 624-180-18012-0451</t>
  </si>
  <si>
    <t>8-A- Planifikimi Zhvillimi Bujqësia Pylltaria 624-470-47012-0421</t>
  </si>
  <si>
    <t>9-A- Katastra dhe Gjeodezija 624- 650-65060-0660</t>
  </si>
  <si>
    <t>10-A-  Planifikimi Urban dhe mjedisi  624-663-66365-0610</t>
  </si>
  <si>
    <t>11-A- Kultura Rini Sport - 624-850-85012-0820</t>
  </si>
  <si>
    <t>14-A-  Drejtoria - Administrata e Arsimit 624-920-92090- 0980</t>
  </si>
  <si>
    <t xml:space="preserve">A  -     TOTAL PROGRAMET E ADMINISTRATES KOMUNALE </t>
  </si>
  <si>
    <t>Difernca e B</t>
  </si>
  <si>
    <t>Mallra&amp;Sherbime -Shtesa</t>
  </si>
  <si>
    <t>Drejtoria :  Ekonomi Buxhet dhe Financa</t>
  </si>
  <si>
    <t>4-A-  Inspekcioni 624-166-16623-0411</t>
  </si>
  <si>
    <t>3- A-   Administra dhe Personeli 624-163-16312-0133</t>
  </si>
  <si>
    <t>2-A-  Zyra e Kuvendit Komunal -24-169-16912-0111</t>
  </si>
  <si>
    <t>12-A- Drejtoria - Administrata e shëndetësis 624-730-73021- 0760</t>
  </si>
  <si>
    <t>13-A-   Shërbimet Sociale 624-730-7555-1040</t>
  </si>
  <si>
    <t>1-B      Q.K.M.F. SUHAREKË -    624-730-73750-0721</t>
  </si>
  <si>
    <t>Buxheti i R.K.2022</t>
  </si>
  <si>
    <t>Kategoria e          Shpenzimev  (21)</t>
  </si>
  <si>
    <t>Kategoria e Shpenzimev  (10)</t>
  </si>
  <si>
    <t xml:space="preserve">Investimet Kapitale </t>
  </si>
  <si>
    <t xml:space="preserve">Mallrat &amp; Sherbimet </t>
  </si>
  <si>
    <t xml:space="preserve">Mallrat  &amp;  Shërbimet </t>
  </si>
  <si>
    <t xml:space="preserve">Investime Kapitale </t>
  </si>
  <si>
    <t xml:space="preserve">Mallrat &amp; Shërbimet </t>
  </si>
  <si>
    <t>C-  Arsimi Parafillor - Qerdhet e femijëve     624-920-92430-0911</t>
  </si>
  <si>
    <t>Shpenzimet kapitale THV</t>
  </si>
  <si>
    <t>Projeksioni-2023</t>
  </si>
  <si>
    <t>Huamarrja-Mallra&amp;Sherbime</t>
  </si>
  <si>
    <t xml:space="preserve">Difernca e Qarkores </t>
  </si>
  <si>
    <t>Buxheti komunal sipas granteve dhe kategorive të shpenzimeve  për vitin 2023</t>
  </si>
  <si>
    <t>Buxheti i R.K.2023</t>
  </si>
  <si>
    <t>Viti- 2023</t>
  </si>
  <si>
    <t>Komuna Suharekë</t>
  </si>
  <si>
    <t>Huamarrja,I.Kapitale</t>
  </si>
  <si>
    <t>Huamarrja  M &amp;Sherbime</t>
  </si>
  <si>
    <t xml:space="preserve">C - Total Programet - Arsimi &amp; Shkenca </t>
  </si>
  <si>
    <t>Kategoria e shpenzime  (10)</t>
  </si>
  <si>
    <t>Kategegoria Shpenzimev  (21 )</t>
  </si>
  <si>
    <t>Kategoria e  Shpenzimev (10)</t>
  </si>
  <si>
    <t>Kategoria e Shpenzimev ( 21 )</t>
  </si>
  <si>
    <t>Buxheti 2021 Aktual</t>
  </si>
  <si>
    <t>Planifikimi-2022</t>
  </si>
  <si>
    <t>Projeksioni-2024</t>
  </si>
  <si>
    <t>TOTAL :  2023</t>
  </si>
  <si>
    <t>Buxheti komunal sipas granteve dhe kategorive të shpenzimeve  për vitin 2024</t>
  </si>
  <si>
    <t>Buxheti komunal sipas granteve dhe kategorive të shpenzimeve  për vitin 2022</t>
  </si>
  <si>
    <t>Viti- 2024</t>
  </si>
  <si>
    <t>Buxheti i R.K.2024</t>
  </si>
  <si>
    <t>M &amp;Sherb- Politika të reja</t>
  </si>
  <si>
    <t>A+B+C- Total Programet Komunale  2021-2024</t>
  </si>
  <si>
    <t>Subvencionet &amp; Transferet</t>
  </si>
  <si>
    <t>Mallra sher.-Politika të reja</t>
  </si>
  <si>
    <t>2023/01</t>
  </si>
  <si>
    <t>Propozim Buxheti për vitin 2023 -2025</t>
  </si>
  <si>
    <t>Buxheti 2022 Aktual</t>
  </si>
  <si>
    <t>Planifikimi-2023</t>
  </si>
  <si>
    <t>Projeksioni-2025</t>
  </si>
  <si>
    <t>2022-2025</t>
  </si>
  <si>
    <t>Progresi 2023/2022</t>
  </si>
  <si>
    <t>Buxheti R.K.   2022</t>
  </si>
  <si>
    <t>TOTAL: 2022</t>
  </si>
  <si>
    <t>Qarkorja 2023/01</t>
  </si>
  <si>
    <t>Buxheti K.K.   2023</t>
  </si>
  <si>
    <t>Rritja e Buxh.2023/22</t>
  </si>
  <si>
    <t>Buxheti R.K  2024</t>
  </si>
  <si>
    <t>TOTAL :  2024</t>
  </si>
  <si>
    <t>Rritja e Buxh.2024/22</t>
  </si>
  <si>
    <t>Buxheti komunal sipas granteve dhe kategorive të shpenzimeve  për vitin 2025</t>
  </si>
  <si>
    <t>Viti- 2025</t>
  </si>
  <si>
    <t>Buxheti i R.K.2025</t>
  </si>
  <si>
    <t>Buxheti K.K.  2025</t>
  </si>
  <si>
    <t>TOTAL:  2025</t>
  </si>
  <si>
    <t>Rritja e Buxh.2025/22</t>
  </si>
  <si>
    <t>B-  Totali i Programeve të shëndetësisë</t>
  </si>
  <si>
    <t>07.06.2022</t>
  </si>
  <si>
    <t>Tabela 4.1.</t>
  </si>
  <si>
    <t>Aktiv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</si>
</sst>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0.00\ \€"/>
    <numFmt numFmtId="175" formatCode="_(* #,##0.000_);_(* \(#,##0.000\);_(* &quot;-&quot;??_);_(@_)"/>
    <numFmt numFmtId="176" formatCode="_(* #,##0.0000_);_(* \(#,##0.0000\);_(* &quot;-&quot;??_);_(@_)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00000"/>
  </numFmts>
  <fonts count="9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32"/>
      <name val="Arial"/>
      <family val="2"/>
    </font>
    <font>
      <b/>
      <sz val="48"/>
      <name val="Arial"/>
      <family val="2"/>
    </font>
    <font>
      <b/>
      <sz val="52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36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b/>
      <sz val="40"/>
      <name val="Arial"/>
      <family val="2"/>
    </font>
    <font>
      <sz val="48"/>
      <name val="Arial"/>
      <family val="2"/>
    </font>
    <font>
      <b/>
      <sz val="44"/>
      <name val="Arial"/>
      <family val="2"/>
    </font>
    <font>
      <sz val="40"/>
      <name val="Arial"/>
      <family val="2"/>
    </font>
    <font>
      <sz val="39"/>
      <name val="Arial"/>
      <family val="2"/>
    </font>
    <font>
      <b/>
      <sz val="39"/>
      <name val="Arial"/>
      <family val="2"/>
    </font>
    <font>
      <sz val="42"/>
      <name val="Arial"/>
      <family val="2"/>
    </font>
    <font>
      <b/>
      <sz val="38"/>
      <name val="Arial"/>
      <family val="2"/>
    </font>
    <font>
      <sz val="38"/>
      <name val="Arial"/>
      <family val="2"/>
    </font>
    <font>
      <b/>
      <sz val="72"/>
      <name val="Arial"/>
      <family val="2"/>
    </font>
    <font>
      <b/>
      <sz val="46"/>
      <name val="Arial"/>
      <family val="2"/>
    </font>
    <font>
      <sz val="46"/>
      <name val="Arial"/>
      <family val="2"/>
    </font>
    <font>
      <b/>
      <sz val="55"/>
      <name val="Arial"/>
      <family val="2"/>
    </font>
    <font>
      <b/>
      <sz val="61"/>
      <name val="Arial"/>
      <family val="2"/>
    </font>
    <font>
      <sz val="55"/>
      <name val="Arial"/>
      <family val="2"/>
    </font>
    <font>
      <b/>
      <sz val="100"/>
      <name val="Arial"/>
      <family val="2"/>
    </font>
    <font>
      <b/>
      <sz val="50"/>
      <name val="Arial"/>
      <family val="2"/>
    </font>
    <font>
      <sz val="55"/>
      <color indexed="9"/>
      <name val="Arial"/>
      <family val="2"/>
    </font>
    <font>
      <sz val="61"/>
      <name val="Arial"/>
      <family val="2"/>
    </font>
    <font>
      <b/>
      <sz val="80"/>
      <name val="Arial"/>
      <family val="2"/>
    </font>
    <font>
      <b/>
      <sz val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sz val="32"/>
      <color indexed="10"/>
      <name val="Arial"/>
      <family val="2"/>
    </font>
    <font>
      <sz val="48"/>
      <color indexed="8"/>
      <name val="Arial"/>
      <family val="2"/>
    </font>
    <font>
      <b/>
      <sz val="38"/>
      <color indexed="10"/>
      <name val="Arial"/>
      <family val="2"/>
    </font>
    <font>
      <sz val="55"/>
      <color indexed="8"/>
      <name val="Arial"/>
      <family val="2"/>
    </font>
    <font>
      <b/>
      <sz val="52"/>
      <color indexed="10"/>
      <name val="Arial"/>
      <family val="2"/>
    </font>
    <font>
      <b/>
      <sz val="48"/>
      <color indexed="10"/>
      <name val="Arial"/>
      <family val="2"/>
    </font>
    <font>
      <b/>
      <sz val="36"/>
      <color indexed="10"/>
      <name val="Arial"/>
      <family val="2"/>
    </font>
    <font>
      <sz val="5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32"/>
      <color rgb="FFFF0000"/>
      <name val="Arial"/>
      <family val="2"/>
    </font>
    <font>
      <sz val="48"/>
      <color theme="1"/>
      <name val="Arial"/>
      <family val="2"/>
    </font>
    <font>
      <b/>
      <sz val="38"/>
      <color rgb="FFFF0000"/>
      <name val="Arial"/>
      <family val="2"/>
    </font>
    <font>
      <sz val="55"/>
      <color theme="1"/>
      <name val="Arial"/>
      <family val="2"/>
    </font>
    <font>
      <b/>
      <sz val="52"/>
      <color rgb="FFFF0000"/>
      <name val="Arial"/>
      <family val="2"/>
    </font>
    <font>
      <b/>
      <sz val="48"/>
      <color rgb="FFFF0000"/>
      <name val="Arial"/>
      <family val="2"/>
    </font>
    <font>
      <b/>
      <sz val="36"/>
      <color rgb="FFFF0000"/>
      <name val="Arial"/>
      <family val="2"/>
    </font>
    <font>
      <sz val="55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3" fontId="3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3" fontId="6" fillId="33" borderId="1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42" applyFont="1" applyAlignment="1">
      <alignment/>
    </xf>
    <xf numFmtId="0" fontId="89" fillId="35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43" fontId="7" fillId="0" borderId="10" xfId="42" applyNumberFormat="1" applyFont="1" applyBorder="1" applyAlignment="1">
      <alignment/>
    </xf>
    <xf numFmtId="43" fontId="7" fillId="36" borderId="10" xfId="42" applyFont="1" applyFill="1" applyBorder="1" applyAlignment="1">
      <alignment/>
    </xf>
    <xf numFmtId="43" fontId="7" fillId="0" borderId="10" xfId="42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43" fontId="7" fillId="37" borderId="10" xfId="42" applyFont="1" applyFill="1" applyBorder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173" fontId="7" fillId="0" borderId="10" xfId="42" applyNumberFormat="1" applyFont="1" applyFill="1" applyBorder="1" applyAlignment="1">
      <alignment/>
    </xf>
    <xf numFmtId="43" fontId="7" fillId="0" borderId="10" xfId="0" applyNumberFormat="1" applyFont="1" applyBorder="1" applyAlignment="1">
      <alignment/>
    </xf>
    <xf numFmtId="43" fontId="7" fillId="39" borderId="10" xfId="0" applyNumberFormat="1" applyFont="1" applyFill="1" applyBorder="1" applyAlignment="1">
      <alignment/>
    </xf>
    <xf numFmtId="43" fontId="7" fillId="40" borderId="0" xfId="0" applyNumberFormat="1" applyFont="1" applyFill="1" applyAlignment="1">
      <alignment/>
    </xf>
    <xf numFmtId="0" fontId="7" fillId="41" borderId="0" xfId="0" applyFont="1" applyFill="1" applyAlignment="1">
      <alignment/>
    </xf>
    <xf numFmtId="0" fontId="7" fillId="34" borderId="10" xfId="0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 horizontal="left"/>
    </xf>
    <xf numFmtId="173" fontId="7" fillId="33" borderId="0" xfId="42" applyNumberFormat="1" applyFont="1" applyFill="1" applyBorder="1" applyAlignment="1">
      <alignment/>
    </xf>
    <xf numFmtId="43" fontId="7" fillId="42" borderId="10" xfId="42" applyFont="1" applyFill="1" applyBorder="1" applyAlignment="1">
      <alignment horizontal="right"/>
    </xf>
    <xf numFmtId="43" fontId="7" fillId="42" borderId="10" xfId="42" applyFont="1" applyFill="1" applyBorder="1" applyAlignment="1">
      <alignment horizontal="left"/>
    </xf>
    <xf numFmtId="43" fontId="7" fillId="0" borderId="0" xfId="0" applyNumberFormat="1" applyFont="1" applyBorder="1" applyAlignment="1">
      <alignment/>
    </xf>
    <xf numFmtId="43" fontId="7" fillId="43" borderId="10" xfId="0" applyNumberFormat="1" applyFont="1" applyFill="1" applyBorder="1" applyAlignment="1">
      <alignment/>
    </xf>
    <xf numFmtId="43" fontId="7" fillId="0" borderId="0" xfId="42" applyFont="1" applyAlignment="1">
      <alignment/>
    </xf>
    <xf numFmtId="0" fontId="7" fillId="44" borderId="10" xfId="0" applyFont="1" applyFill="1" applyBorder="1" applyAlignment="1">
      <alignment/>
    </xf>
    <xf numFmtId="0" fontId="7" fillId="45" borderId="10" xfId="0" applyFont="1" applyFill="1" applyBorder="1" applyAlignment="1">
      <alignment horizontal="right"/>
    </xf>
    <xf numFmtId="43" fontId="7" fillId="44" borderId="10" xfId="42" applyFont="1" applyFill="1" applyBorder="1" applyAlignment="1">
      <alignment/>
    </xf>
    <xf numFmtId="43" fontId="7" fillId="46" borderId="0" xfId="0" applyNumberFormat="1" applyFont="1" applyFill="1" applyAlignment="1">
      <alignment/>
    </xf>
    <xf numFmtId="0" fontId="7" fillId="46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37" borderId="0" xfId="0" applyFont="1" applyFill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43" fontId="7" fillId="35" borderId="10" xfId="0" applyNumberFormat="1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3" fontId="6" fillId="35" borderId="10" xfId="42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46" borderId="10" xfId="0" applyFont="1" applyFill="1" applyBorder="1" applyAlignment="1">
      <alignment/>
    </xf>
    <xf numFmtId="43" fontId="7" fillId="35" borderId="10" xfId="42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43" fontId="8" fillId="35" borderId="10" xfId="42" applyFont="1" applyFill="1" applyBorder="1" applyAlignment="1">
      <alignment/>
    </xf>
    <xf numFmtId="43" fontId="8" fillId="35" borderId="10" xfId="0" applyNumberFormat="1" applyFont="1" applyFill="1" applyBorder="1" applyAlignment="1">
      <alignment/>
    </xf>
    <xf numFmtId="0" fontId="23" fillId="19" borderId="10" xfId="0" applyFont="1" applyFill="1" applyBorder="1" applyAlignment="1">
      <alignment/>
    </xf>
    <xf numFmtId="43" fontId="22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46" borderId="10" xfId="0" applyFont="1" applyFill="1" applyBorder="1" applyAlignment="1">
      <alignment/>
    </xf>
    <xf numFmtId="0" fontId="18" fillId="45" borderId="10" xfId="0" applyFont="1" applyFill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20" fillId="8" borderId="10" xfId="0" applyFont="1" applyFill="1" applyBorder="1" applyAlignment="1">
      <alignment horizontal="center"/>
    </xf>
    <xf numFmtId="0" fontId="24" fillId="12" borderId="10" xfId="0" applyFont="1" applyFill="1" applyBorder="1" applyAlignment="1">
      <alignment/>
    </xf>
    <xf numFmtId="173" fontId="18" fillId="33" borderId="0" xfId="42" applyNumberFormat="1" applyFont="1" applyFill="1" applyBorder="1" applyAlignment="1">
      <alignment/>
    </xf>
    <xf numFmtId="173" fontId="16" fillId="33" borderId="0" xfId="42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2" fillId="0" borderId="0" xfId="0" applyFont="1" applyAlignment="1">
      <alignment wrapText="1"/>
    </xf>
    <xf numFmtId="43" fontId="23" fillId="0" borderId="0" xfId="42" applyFont="1" applyAlignment="1">
      <alignment/>
    </xf>
    <xf numFmtId="0" fontId="17" fillId="37" borderId="0" xfId="0" applyFont="1" applyFill="1" applyAlignment="1">
      <alignment wrapText="1"/>
    </xf>
    <xf numFmtId="0" fontId="17" fillId="0" borderId="0" xfId="0" applyFont="1" applyAlignment="1">
      <alignment wrapText="1"/>
    </xf>
    <xf numFmtId="43" fontId="24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0" fontId="15" fillId="35" borderId="10" xfId="42" applyNumberFormat="1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43" fontId="8" fillId="0" borderId="0" xfId="0" applyNumberFormat="1" applyFont="1" applyAlignment="1">
      <alignment/>
    </xf>
    <xf numFmtId="0" fontId="7" fillId="35" borderId="0" xfId="0" applyFont="1" applyFill="1" applyBorder="1" applyAlignment="1">
      <alignment/>
    </xf>
    <xf numFmtId="43" fontId="8" fillId="37" borderId="0" xfId="42" applyFont="1" applyFill="1" applyAlignment="1">
      <alignment/>
    </xf>
    <xf numFmtId="43" fontId="13" fillId="0" borderId="0" xfId="0" applyNumberFormat="1" applyFont="1" applyAlignment="1">
      <alignment/>
    </xf>
    <xf numFmtId="10" fontId="16" fillId="37" borderId="10" xfId="58" applyNumberFormat="1" applyFont="1" applyFill="1" applyBorder="1" applyAlignment="1">
      <alignment/>
    </xf>
    <xf numFmtId="43" fontId="12" fillId="35" borderId="10" xfId="42" applyFont="1" applyFill="1" applyBorder="1" applyAlignment="1">
      <alignment/>
    </xf>
    <xf numFmtId="0" fontId="8" fillId="37" borderId="10" xfId="0" applyFont="1" applyFill="1" applyBorder="1" applyAlignment="1">
      <alignment horizontal="right"/>
    </xf>
    <xf numFmtId="43" fontId="15" fillId="19" borderId="10" xfId="0" applyNumberFormat="1" applyFont="1" applyFill="1" applyBorder="1" applyAlignment="1">
      <alignment/>
    </xf>
    <xf numFmtId="43" fontId="8" fillId="0" borderId="0" xfId="42" applyFont="1" applyAlignment="1">
      <alignment/>
    </xf>
    <xf numFmtId="43" fontId="17" fillId="44" borderId="10" xfId="42" applyFont="1" applyFill="1" applyBorder="1" applyAlignment="1">
      <alignment/>
    </xf>
    <xf numFmtId="43" fontId="8" fillId="37" borderId="10" xfId="0" applyNumberFormat="1" applyFont="1" applyFill="1" applyBorder="1" applyAlignment="1">
      <alignment/>
    </xf>
    <xf numFmtId="43" fontId="11" fillId="35" borderId="10" xfId="42" applyFont="1" applyFill="1" applyBorder="1" applyAlignment="1">
      <alignment horizontal="center"/>
    </xf>
    <xf numFmtId="43" fontId="9" fillId="34" borderId="10" xfId="42" applyFont="1" applyFill="1" applyBorder="1" applyAlignment="1">
      <alignment/>
    </xf>
    <xf numFmtId="10" fontId="16" fillId="11" borderId="10" xfId="58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3" fillId="45" borderId="10" xfId="0" applyFont="1" applyFill="1" applyBorder="1" applyAlignment="1">
      <alignment/>
    </xf>
    <xf numFmtId="0" fontId="9" fillId="15" borderId="0" xfId="0" applyFont="1" applyFill="1" applyAlignment="1">
      <alignment wrapText="1"/>
    </xf>
    <xf numFmtId="43" fontId="14" fillId="0" borderId="10" xfId="0" applyNumberFormat="1" applyFont="1" applyBorder="1" applyAlignment="1">
      <alignment/>
    </xf>
    <xf numFmtId="0" fontId="26" fillId="45" borderId="10" xfId="0" applyFont="1" applyFill="1" applyBorder="1" applyAlignment="1">
      <alignment/>
    </xf>
    <xf numFmtId="0" fontId="27" fillId="19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8" fillId="45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31" fillId="45" borderId="10" xfId="0" applyFont="1" applyFill="1" applyBorder="1" applyAlignment="1">
      <alignment/>
    </xf>
    <xf numFmtId="0" fontId="15" fillId="46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23" fillId="35" borderId="1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9" fillId="18" borderId="10" xfId="0" applyFont="1" applyFill="1" applyBorder="1" applyAlignment="1">
      <alignment/>
    </xf>
    <xf numFmtId="43" fontId="17" fillId="35" borderId="10" xfId="42" applyFont="1" applyFill="1" applyBorder="1" applyAlignment="1">
      <alignment/>
    </xf>
    <xf numFmtId="43" fontId="17" fillId="35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5" borderId="10" xfId="0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43" fontId="31" fillId="35" borderId="10" xfId="42" applyNumberFormat="1" applyFont="1" applyFill="1" applyBorder="1" applyAlignment="1">
      <alignment/>
    </xf>
    <xf numFmtId="0" fontId="7" fillId="35" borderId="0" xfId="0" applyFont="1" applyFill="1" applyAlignment="1">
      <alignment/>
    </xf>
    <xf numFmtId="43" fontId="15" fillId="39" borderId="10" xfId="58" applyNumberFormat="1" applyFont="1" applyFill="1" applyBorder="1" applyAlignment="1">
      <alignment/>
    </xf>
    <xf numFmtId="10" fontId="15" fillId="39" borderId="10" xfId="58" applyNumberFormat="1" applyFont="1" applyFill="1" applyBorder="1" applyAlignment="1">
      <alignment/>
    </xf>
    <xf numFmtId="173" fontId="23" fillId="33" borderId="0" xfId="42" applyNumberFormat="1" applyFont="1" applyFill="1" applyBorder="1" applyAlignment="1">
      <alignment/>
    </xf>
    <xf numFmtId="43" fontId="16" fillId="16" borderId="0" xfId="42" applyFont="1" applyFill="1" applyAlignment="1">
      <alignment/>
    </xf>
    <xf numFmtId="43" fontId="23" fillId="33" borderId="0" xfId="42" applyFont="1" applyFill="1" applyBorder="1" applyAlignment="1">
      <alignment/>
    </xf>
    <xf numFmtId="43" fontId="16" fillId="11" borderId="10" xfId="0" applyNumberFormat="1" applyFont="1" applyFill="1" applyBorder="1" applyAlignment="1">
      <alignment/>
    </xf>
    <xf numFmtId="0" fontId="26" fillId="35" borderId="10" xfId="0" applyFont="1" applyFill="1" applyBorder="1" applyAlignment="1">
      <alignment/>
    </xf>
    <xf numFmtId="43" fontId="26" fillId="35" borderId="10" xfId="42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  <xf numFmtId="43" fontId="26" fillId="35" borderId="10" xfId="0" applyNumberFormat="1" applyFont="1" applyFill="1" applyBorder="1" applyAlignment="1">
      <alignment/>
    </xf>
    <xf numFmtId="43" fontId="21" fillId="35" borderId="10" xfId="0" applyNumberFormat="1" applyFont="1" applyFill="1" applyBorder="1" applyAlignment="1">
      <alignment/>
    </xf>
    <xf numFmtId="43" fontId="16" fillId="35" borderId="10" xfId="42" applyNumberFormat="1" applyFont="1" applyFill="1" applyBorder="1" applyAlignment="1">
      <alignment/>
    </xf>
    <xf numFmtId="43" fontId="9" fillId="35" borderId="10" xfId="42" applyFont="1" applyFill="1" applyBorder="1" applyAlignment="1">
      <alignment/>
    </xf>
    <xf numFmtId="10" fontId="16" fillId="35" borderId="10" xfId="58" applyNumberFormat="1" applyFont="1" applyFill="1" applyBorder="1" applyAlignment="1">
      <alignment/>
    </xf>
    <xf numFmtId="43" fontId="23" fillId="35" borderId="0" xfId="42" applyFont="1" applyFill="1" applyBorder="1" applyAlignment="1">
      <alignment/>
    </xf>
    <xf numFmtId="173" fontId="23" fillId="35" borderId="0" xfId="42" applyNumberFormat="1" applyFont="1" applyFill="1" applyBorder="1" applyAlignment="1">
      <alignment/>
    </xf>
    <xf numFmtId="0" fontId="23" fillId="35" borderId="0" xfId="0" applyFont="1" applyFill="1" applyAlignment="1">
      <alignment/>
    </xf>
    <xf numFmtId="43" fontId="23" fillId="35" borderId="0" xfId="42" applyFont="1" applyFill="1" applyAlignment="1">
      <alignment/>
    </xf>
    <xf numFmtId="43" fontId="16" fillId="35" borderId="0" xfId="0" applyNumberFormat="1" applyFont="1" applyFill="1" applyBorder="1" applyAlignment="1">
      <alignment/>
    </xf>
    <xf numFmtId="43" fontId="16" fillId="35" borderId="10" xfId="0" applyNumberFormat="1" applyFont="1" applyFill="1" applyBorder="1" applyAlignment="1">
      <alignment/>
    </xf>
    <xf numFmtId="43" fontId="7" fillId="43" borderId="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10" fontId="15" fillId="35" borderId="12" xfId="42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0" fontId="15" fillId="35" borderId="0" xfId="42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43" fontId="3" fillId="35" borderId="0" xfId="42" applyFont="1" applyFill="1" applyBorder="1" applyAlignment="1">
      <alignment/>
    </xf>
    <xf numFmtId="43" fontId="18" fillId="35" borderId="10" xfId="42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43" fontId="15" fillId="35" borderId="10" xfId="42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43" fontId="11" fillId="35" borderId="10" xfId="42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43" fontId="16" fillId="35" borderId="10" xfId="42" applyFont="1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3" fontId="15" fillId="35" borderId="10" xfId="42" applyNumberFormat="1" applyFont="1" applyFill="1" applyBorder="1" applyAlignment="1">
      <alignment/>
    </xf>
    <xf numFmtId="173" fontId="7" fillId="35" borderId="10" xfId="42" applyNumberFormat="1" applyFont="1" applyFill="1" applyBorder="1" applyAlignment="1">
      <alignment/>
    </xf>
    <xf numFmtId="0" fontId="30" fillId="35" borderId="10" xfId="0" applyFont="1" applyFill="1" applyBorder="1" applyAlignment="1">
      <alignment/>
    </xf>
    <xf numFmtId="173" fontId="17" fillId="35" borderId="10" xfId="42" applyNumberFormat="1" applyFont="1" applyFill="1" applyBorder="1" applyAlignment="1">
      <alignment/>
    </xf>
    <xf numFmtId="43" fontId="90" fillId="35" borderId="10" xfId="0" applyNumberFormat="1" applyFont="1" applyFill="1" applyBorder="1" applyAlignment="1">
      <alignment/>
    </xf>
    <xf numFmtId="43" fontId="31" fillId="35" borderId="10" xfId="0" applyNumberFormat="1" applyFont="1" applyFill="1" applyBorder="1" applyAlignment="1">
      <alignment/>
    </xf>
    <xf numFmtId="43" fontId="18" fillId="35" borderId="10" xfId="0" applyNumberFormat="1" applyFont="1" applyFill="1" applyBorder="1" applyAlignment="1">
      <alignment horizontal="center"/>
    </xf>
    <xf numFmtId="173" fontId="3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3" fontId="8" fillId="35" borderId="10" xfId="42" applyFont="1" applyFill="1" applyBorder="1" applyAlignment="1">
      <alignment/>
    </xf>
    <xf numFmtId="43" fontId="7" fillId="35" borderId="10" xfId="42" applyFont="1" applyFill="1" applyBorder="1" applyAlignment="1">
      <alignment/>
    </xf>
    <xf numFmtId="43" fontId="8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33" fillId="34" borderId="10" xfId="0" applyFont="1" applyFill="1" applyBorder="1" applyAlignment="1">
      <alignment/>
    </xf>
    <xf numFmtId="43" fontId="27" fillId="35" borderId="10" xfId="42" applyNumberFormat="1" applyFont="1" applyFill="1" applyBorder="1" applyAlignment="1">
      <alignment/>
    </xf>
    <xf numFmtId="43" fontId="19" fillId="35" borderId="10" xfId="42" applyFont="1" applyFill="1" applyBorder="1" applyAlignment="1">
      <alignment/>
    </xf>
    <xf numFmtId="43" fontId="27" fillId="35" borderId="10" xfId="42" applyFont="1" applyFill="1" applyBorder="1" applyAlignment="1">
      <alignment/>
    </xf>
    <xf numFmtId="43" fontId="27" fillId="35" borderId="10" xfId="0" applyNumberFormat="1" applyFont="1" applyFill="1" applyBorder="1" applyAlignment="1">
      <alignment/>
    </xf>
    <xf numFmtId="43" fontId="19" fillId="35" borderId="10" xfId="42" applyFont="1" applyFill="1" applyBorder="1" applyAlignment="1">
      <alignment/>
    </xf>
    <xf numFmtId="0" fontId="19" fillId="45" borderId="10" xfId="0" applyFont="1" applyFill="1" applyBorder="1" applyAlignment="1">
      <alignment/>
    </xf>
    <xf numFmtId="43" fontId="19" fillId="45" borderId="10" xfId="42" applyNumberFormat="1" applyFont="1" applyFill="1" applyBorder="1" applyAlignment="1">
      <alignment/>
    </xf>
    <xf numFmtId="0" fontId="11" fillId="45" borderId="10" xfId="0" applyFont="1" applyFill="1" applyBorder="1" applyAlignment="1">
      <alignment/>
    </xf>
    <xf numFmtId="43" fontId="19" fillId="35" borderId="10" xfId="4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7" fillId="47" borderId="10" xfId="0" applyFont="1" applyFill="1" applyBorder="1" applyAlignment="1">
      <alignment/>
    </xf>
    <xf numFmtId="173" fontId="19" fillId="0" borderId="10" xfId="42" applyNumberFormat="1" applyFont="1" applyFill="1" applyBorder="1" applyAlignment="1">
      <alignment wrapText="1"/>
    </xf>
    <xf numFmtId="43" fontId="19" fillId="0" borderId="10" xfId="42" applyNumberFormat="1" applyFont="1" applyFill="1" applyBorder="1" applyAlignment="1">
      <alignment wrapText="1"/>
    </xf>
    <xf numFmtId="43" fontId="19" fillId="0" borderId="10" xfId="42" applyNumberFormat="1" applyFont="1" applyFill="1" applyBorder="1" applyAlignment="1">
      <alignment horizontal="right" wrapText="1"/>
    </xf>
    <xf numFmtId="43" fontId="91" fillId="35" borderId="10" xfId="42" applyNumberFormat="1" applyFont="1" applyFill="1" applyBorder="1" applyAlignment="1">
      <alignment/>
    </xf>
    <xf numFmtId="43" fontId="19" fillId="35" borderId="10" xfId="42" applyNumberFormat="1" applyFont="1" applyFill="1" applyBorder="1" applyAlignment="1">
      <alignment/>
    </xf>
    <xf numFmtId="43" fontId="27" fillId="35" borderId="10" xfId="42" applyFont="1" applyFill="1" applyBorder="1" applyAlignment="1">
      <alignment horizontal="center"/>
    </xf>
    <xf numFmtId="43" fontId="19" fillId="35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173" fontId="19" fillId="0" borderId="10" xfId="42" applyNumberFormat="1" applyFont="1" applyFill="1" applyBorder="1" applyAlignment="1">
      <alignment horizontal="center" wrapText="1"/>
    </xf>
    <xf numFmtId="0" fontId="19" fillId="11" borderId="10" xfId="0" applyFont="1" applyFill="1" applyBorder="1" applyAlignment="1">
      <alignment/>
    </xf>
    <xf numFmtId="0" fontId="19" fillId="11" borderId="10" xfId="0" applyFont="1" applyFill="1" applyBorder="1" applyAlignment="1">
      <alignment horizontal="center"/>
    </xf>
    <xf numFmtId="43" fontId="19" fillId="35" borderId="10" xfId="42" applyFont="1" applyFill="1" applyBorder="1" applyAlignment="1">
      <alignment horizontal="right"/>
    </xf>
    <xf numFmtId="173" fontId="27" fillId="35" borderId="10" xfId="0" applyNumberFormat="1" applyFont="1" applyFill="1" applyBorder="1" applyAlignment="1">
      <alignment/>
    </xf>
    <xf numFmtId="43" fontId="36" fillId="46" borderId="10" xfId="42" applyNumberFormat="1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19" fillId="46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wrapText="1"/>
    </xf>
    <xf numFmtId="43" fontId="36" fillId="37" borderId="10" xfId="42" applyFont="1" applyFill="1" applyBorder="1" applyAlignment="1">
      <alignment/>
    </xf>
    <xf numFmtId="43" fontId="33" fillId="36" borderId="10" xfId="42" applyFont="1" applyFill="1" applyBorder="1" applyAlignment="1">
      <alignment/>
    </xf>
    <xf numFmtId="43" fontId="33" fillId="11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43" fontId="33" fillId="37" borderId="10" xfId="42" applyFont="1" applyFill="1" applyBorder="1" applyAlignment="1">
      <alignment/>
    </xf>
    <xf numFmtId="43" fontId="33" fillId="45" borderId="10" xfId="42" applyFont="1" applyFill="1" applyBorder="1" applyAlignment="1">
      <alignment/>
    </xf>
    <xf numFmtId="43" fontId="33" fillId="0" borderId="10" xfId="0" applyNumberFormat="1" applyFont="1" applyBorder="1" applyAlignment="1">
      <alignment/>
    </xf>
    <xf numFmtId="43" fontId="33" fillId="39" borderId="10" xfId="0" applyNumberFormat="1" applyFont="1" applyFill="1" applyBorder="1" applyAlignment="1">
      <alignment/>
    </xf>
    <xf numFmtId="43" fontId="92" fillId="0" borderId="10" xfId="42" applyFont="1" applyBorder="1" applyAlignment="1">
      <alignment/>
    </xf>
    <xf numFmtId="43" fontId="33" fillId="19" borderId="10" xfId="42" applyFont="1" applyFill="1" applyBorder="1" applyAlignment="1">
      <alignment/>
    </xf>
    <xf numFmtId="43" fontId="33" fillId="48" borderId="10" xfId="42" applyFont="1" applyFill="1" applyBorder="1" applyAlignment="1">
      <alignment/>
    </xf>
    <xf numFmtId="43" fontId="33" fillId="43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43" fontId="11" fillId="39" borderId="0" xfId="0" applyNumberFormat="1" applyFont="1" applyFill="1" applyAlignment="1">
      <alignment/>
    </xf>
    <xf numFmtId="0" fontId="35" fillId="35" borderId="10" xfId="0" applyFont="1" applyFill="1" applyBorder="1" applyAlignment="1">
      <alignment horizontal="center"/>
    </xf>
    <xf numFmtId="0" fontId="7" fillId="44" borderId="13" xfId="0" applyFont="1" applyFill="1" applyBorder="1" applyAlignment="1">
      <alignment/>
    </xf>
    <xf numFmtId="0" fontId="7" fillId="45" borderId="13" xfId="0" applyFont="1" applyFill="1" applyBorder="1" applyAlignment="1">
      <alignment horizontal="right"/>
    </xf>
    <xf numFmtId="43" fontId="7" fillId="36" borderId="13" xfId="42" applyFont="1" applyFill="1" applyBorder="1" applyAlignment="1">
      <alignment/>
    </xf>
    <xf numFmtId="0" fontId="8" fillId="42" borderId="13" xfId="0" applyFont="1" applyFill="1" applyBorder="1" applyAlignment="1">
      <alignment/>
    </xf>
    <xf numFmtId="43" fontId="27" fillId="0" borderId="10" xfId="42" applyFont="1" applyBorder="1" applyAlignment="1">
      <alignment/>
    </xf>
    <xf numFmtId="0" fontId="18" fillId="15" borderId="10" xfId="0" applyFont="1" applyFill="1" applyBorder="1" applyAlignment="1">
      <alignment wrapText="1"/>
    </xf>
    <xf numFmtId="0" fontId="16" fillId="44" borderId="10" xfId="0" applyFont="1" applyFill="1" applyBorder="1" applyAlignment="1">
      <alignment horizontal="center" wrapText="1"/>
    </xf>
    <xf numFmtId="0" fontId="19" fillId="19" borderId="10" xfId="0" applyFont="1" applyFill="1" applyBorder="1" applyAlignment="1">
      <alignment horizontal="center" wrapText="1"/>
    </xf>
    <xf numFmtId="0" fontId="16" fillId="48" borderId="10" xfId="0" applyFont="1" applyFill="1" applyBorder="1" applyAlignment="1">
      <alignment/>
    </xf>
    <xf numFmtId="0" fontId="33" fillId="48" borderId="10" xfId="0" applyFont="1" applyFill="1" applyBorder="1" applyAlignment="1">
      <alignment/>
    </xf>
    <xf numFmtId="43" fontId="37" fillId="0" borderId="0" xfId="42" applyFont="1" applyAlignment="1">
      <alignment/>
    </xf>
    <xf numFmtId="0" fontId="37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6" fillId="44" borderId="10" xfId="0" applyFont="1" applyFill="1" applyBorder="1" applyAlignment="1">
      <alignment/>
    </xf>
    <xf numFmtId="43" fontId="37" fillId="0" borderId="10" xfId="0" applyNumberFormat="1" applyFont="1" applyBorder="1" applyAlignment="1">
      <alignment/>
    </xf>
    <xf numFmtId="43" fontId="11" fillId="37" borderId="10" xfId="42" applyFont="1" applyFill="1" applyBorder="1" applyAlignment="1">
      <alignment/>
    </xf>
    <xf numFmtId="0" fontId="34" fillId="44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43" fontId="17" fillId="35" borderId="12" xfId="42" applyFont="1" applyFill="1" applyBorder="1" applyAlignment="1">
      <alignment/>
    </xf>
    <xf numFmtId="0" fontId="19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10" fontId="16" fillId="35" borderId="12" xfId="58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43" fontId="13" fillId="35" borderId="13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15" borderId="0" xfId="0" applyFont="1" applyFill="1" applyAlignment="1">
      <alignment wrapText="1"/>
    </xf>
    <xf numFmtId="0" fontId="28" fillId="44" borderId="10" xfId="0" applyFont="1" applyFill="1" applyBorder="1" applyAlignment="1">
      <alignment/>
    </xf>
    <xf numFmtId="43" fontId="21" fillId="37" borderId="10" xfId="0" applyNumberFormat="1" applyFont="1" applyFill="1" applyBorder="1" applyAlignment="1">
      <alignment/>
    </xf>
    <xf numFmtId="43" fontId="21" fillId="37" borderId="10" xfId="58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43" fontId="16" fillId="0" borderId="10" xfId="42" applyFont="1" applyBorder="1" applyAlignment="1">
      <alignment/>
    </xf>
    <xf numFmtId="43" fontId="16" fillId="37" borderId="10" xfId="0" applyNumberFormat="1" applyFont="1" applyFill="1" applyBorder="1" applyAlignment="1">
      <alignment/>
    </xf>
    <xf numFmtId="43" fontId="16" fillId="16" borderId="10" xfId="42" applyFont="1" applyFill="1" applyBorder="1" applyAlignment="1">
      <alignment/>
    </xf>
    <xf numFmtId="43" fontId="16" fillId="44" borderId="10" xfId="42" applyNumberFormat="1" applyFont="1" applyFill="1" applyBorder="1" applyAlignment="1">
      <alignment/>
    </xf>
    <xf numFmtId="43" fontId="13" fillId="35" borderId="10" xfId="42" applyFont="1" applyFill="1" applyBorder="1" applyAlignment="1">
      <alignment/>
    </xf>
    <xf numFmtId="43" fontId="24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8" fillId="35" borderId="10" xfId="0" applyFont="1" applyFill="1" applyBorder="1" applyAlignment="1">
      <alignment horizontal="left"/>
    </xf>
    <xf numFmtId="0" fontId="38" fillId="19" borderId="10" xfId="0" applyFont="1" applyFill="1" applyBorder="1" applyAlignment="1">
      <alignment horizontal="center" wrapText="1"/>
    </xf>
    <xf numFmtId="0" fontId="19" fillId="45" borderId="10" xfId="0" applyFont="1" applyFill="1" applyBorder="1" applyAlignment="1">
      <alignment horizontal="center"/>
    </xf>
    <xf numFmtId="43" fontId="40" fillId="44" borderId="10" xfId="42" applyNumberFormat="1" applyFont="1" applyFill="1" applyBorder="1" applyAlignment="1">
      <alignment/>
    </xf>
    <xf numFmtId="43" fontId="40" fillId="34" borderId="10" xfId="42" applyNumberFormat="1" applyFont="1" applyFill="1" applyBorder="1" applyAlignment="1">
      <alignment/>
    </xf>
    <xf numFmtId="43" fontId="40" fillId="45" borderId="10" xfId="42" applyNumberFormat="1" applyFont="1" applyFill="1" applyBorder="1" applyAlignment="1">
      <alignment/>
    </xf>
    <xf numFmtId="43" fontId="40" fillId="49" borderId="10" xfId="42" applyNumberFormat="1" applyFont="1" applyFill="1" applyBorder="1" applyAlignment="1">
      <alignment/>
    </xf>
    <xf numFmtId="43" fontId="40" fillId="16" borderId="10" xfId="42" applyNumberFormat="1" applyFont="1" applyFill="1" applyBorder="1" applyAlignment="1">
      <alignment/>
    </xf>
    <xf numFmtId="43" fontId="40" fillId="19" borderId="10" xfId="42" applyNumberFormat="1" applyFont="1" applyFill="1" applyBorder="1" applyAlignment="1">
      <alignment/>
    </xf>
    <xf numFmtId="0" fontId="32" fillId="16" borderId="10" xfId="0" applyFont="1" applyFill="1" applyBorder="1" applyAlignment="1">
      <alignment/>
    </xf>
    <xf numFmtId="0" fontId="32" fillId="19" borderId="10" xfId="0" applyFont="1" applyFill="1" applyBorder="1" applyAlignment="1">
      <alignment/>
    </xf>
    <xf numFmtId="0" fontId="41" fillId="8" borderId="10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3" fontId="35" fillId="8" borderId="10" xfId="0" applyNumberFormat="1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/>
    </xf>
    <xf numFmtId="43" fontId="40" fillId="35" borderId="10" xfId="42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37" borderId="10" xfId="0" applyFont="1" applyFill="1" applyBorder="1" applyAlignment="1">
      <alignment/>
    </xf>
    <xf numFmtId="0" fontId="29" fillId="50" borderId="10" xfId="0" applyFont="1" applyFill="1" applyBorder="1" applyAlignment="1">
      <alignment/>
    </xf>
    <xf numFmtId="0" fontId="29" fillId="22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9" fillId="51" borderId="10" xfId="0" applyFont="1" applyFill="1" applyBorder="1" applyAlignment="1">
      <alignment/>
    </xf>
    <xf numFmtId="0" fontId="29" fillId="16" borderId="10" xfId="0" applyFont="1" applyFill="1" applyBorder="1" applyAlignment="1">
      <alignment/>
    </xf>
    <xf numFmtId="0" fontId="38" fillId="19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/>
    </xf>
    <xf numFmtId="0" fontId="11" fillId="19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43" fontId="38" fillId="34" borderId="10" xfId="42" applyNumberFormat="1" applyFont="1" applyFill="1" applyBorder="1" applyAlignment="1">
      <alignment/>
    </xf>
    <xf numFmtId="43" fontId="38" fillId="8" borderId="10" xfId="42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39" fillId="16" borderId="10" xfId="0" applyFont="1" applyFill="1" applyBorder="1" applyAlignment="1">
      <alignment horizontal="center"/>
    </xf>
    <xf numFmtId="173" fontId="19" fillId="0" borderId="10" xfId="42" applyNumberFormat="1" applyFont="1" applyFill="1" applyBorder="1" applyAlignment="1">
      <alignment horizontal="center" vertical="center" wrapText="1"/>
    </xf>
    <xf numFmtId="173" fontId="19" fillId="0" borderId="10" xfId="42" applyNumberFormat="1" applyFont="1" applyFill="1" applyBorder="1" applyAlignment="1">
      <alignment vertical="center" wrapText="1"/>
    </xf>
    <xf numFmtId="43" fontId="40" fillId="0" borderId="10" xfId="42" applyNumberFormat="1" applyFont="1" applyFill="1" applyBorder="1" applyAlignment="1">
      <alignment/>
    </xf>
    <xf numFmtId="43" fontId="40" fillId="0" borderId="10" xfId="42" applyNumberFormat="1" applyFont="1" applyFill="1" applyBorder="1" applyAlignment="1">
      <alignment horizontal="left"/>
    </xf>
    <xf numFmtId="43" fontId="39" fillId="45" borderId="10" xfId="42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3" fontId="40" fillId="35" borderId="10" xfId="42" applyNumberFormat="1" applyFont="1" applyFill="1" applyBorder="1" applyAlignment="1">
      <alignment horizontal="right" vertical="top" wrapText="1"/>
    </xf>
    <xf numFmtId="43" fontId="40" fillId="0" borderId="10" xfId="42" applyNumberFormat="1" applyFont="1" applyFill="1" applyBorder="1" applyAlignment="1">
      <alignment horizontal="right" vertical="top" wrapText="1"/>
    </xf>
    <xf numFmtId="43" fontId="40" fillId="0" borderId="10" xfId="42" applyNumberFormat="1" applyFont="1" applyFill="1" applyBorder="1" applyAlignment="1">
      <alignment wrapText="1"/>
    </xf>
    <xf numFmtId="43" fontId="40" fillId="0" borderId="10" xfId="42" applyNumberFormat="1" applyFont="1" applyFill="1" applyBorder="1" applyAlignment="1">
      <alignment horizontal="right" wrapText="1"/>
    </xf>
    <xf numFmtId="0" fontId="39" fillId="45" borderId="10" xfId="0" applyFont="1" applyFill="1" applyBorder="1" applyAlignment="1">
      <alignment/>
    </xf>
    <xf numFmtId="43" fontId="39" fillId="45" borderId="10" xfId="42" applyNumberFormat="1" applyFont="1" applyFill="1" applyBorder="1" applyAlignment="1">
      <alignment horizontal="right"/>
    </xf>
    <xf numFmtId="43" fontId="40" fillId="0" borderId="10" xfId="42" applyNumberFormat="1" applyFont="1" applyBorder="1" applyAlignment="1">
      <alignment/>
    </xf>
    <xf numFmtId="43" fontId="43" fillId="35" borderId="10" xfId="42" applyNumberFormat="1" applyFont="1" applyFill="1" applyBorder="1" applyAlignment="1">
      <alignment/>
    </xf>
    <xf numFmtId="43" fontId="43" fillId="0" borderId="10" xfId="42" applyNumberFormat="1" applyFont="1" applyFill="1" applyBorder="1" applyAlignment="1">
      <alignment/>
    </xf>
    <xf numFmtId="43" fontId="40" fillId="35" borderId="10" xfId="42" applyFont="1" applyFill="1" applyBorder="1" applyAlignment="1">
      <alignment/>
    </xf>
    <xf numFmtId="43" fontId="40" fillId="0" borderId="10" xfId="42" applyFont="1" applyFill="1" applyBorder="1" applyAlignment="1">
      <alignment/>
    </xf>
    <xf numFmtId="43" fontId="39" fillId="45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39" fillId="16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38" fillId="37" borderId="10" xfId="0" applyFont="1" applyFill="1" applyBorder="1" applyAlignment="1">
      <alignment/>
    </xf>
    <xf numFmtId="0" fontId="44" fillId="19" borderId="10" xfId="0" applyFont="1" applyFill="1" applyBorder="1" applyAlignment="1">
      <alignment/>
    </xf>
    <xf numFmtId="43" fontId="39" fillId="46" borderId="10" xfId="42" applyNumberFormat="1" applyFont="1" applyFill="1" applyBorder="1" applyAlignment="1">
      <alignment/>
    </xf>
    <xf numFmtId="43" fontId="93" fillId="35" borderId="10" xfId="42" applyNumberFormat="1" applyFont="1" applyFill="1" applyBorder="1" applyAlignment="1">
      <alignment/>
    </xf>
    <xf numFmtId="43" fontId="40" fillId="0" borderId="10" xfId="42" applyNumberFormat="1" applyFont="1" applyBorder="1" applyAlignment="1">
      <alignment horizontal="center" vertical="center"/>
    </xf>
    <xf numFmtId="43" fontId="40" fillId="37" borderId="10" xfId="42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5" borderId="10" xfId="0" applyFont="1" applyFill="1" applyBorder="1" applyAlignment="1">
      <alignment/>
    </xf>
    <xf numFmtId="43" fontId="40" fillId="50" borderId="10" xfId="42" applyNumberFormat="1" applyFont="1" applyFill="1" applyBorder="1" applyAlignment="1">
      <alignment/>
    </xf>
    <xf numFmtId="43" fontId="40" fillId="22" borderId="10" xfId="42" applyNumberFormat="1" applyFont="1" applyFill="1" applyBorder="1" applyAlignment="1">
      <alignment/>
    </xf>
    <xf numFmtId="0" fontId="39" fillId="12" borderId="10" xfId="0" applyFont="1" applyFill="1" applyBorder="1" applyAlignment="1">
      <alignment/>
    </xf>
    <xf numFmtId="43" fontId="39" fillId="12" borderId="10" xfId="42" applyNumberFormat="1" applyFont="1" applyFill="1" applyBorder="1" applyAlignment="1">
      <alignment/>
    </xf>
    <xf numFmtId="43" fontId="38" fillId="16" borderId="10" xfId="42" applyNumberFormat="1" applyFont="1" applyFill="1" applyBorder="1" applyAlignment="1">
      <alignment/>
    </xf>
    <xf numFmtId="43" fontId="38" fillId="44" borderId="10" xfId="42" applyNumberFormat="1" applyFont="1" applyFill="1" applyBorder="1" applyAlignment="1">
      <alignment/>
    </xf>
    <xf numFmtId="43" fontId="39" fillId="36" borderId="10" xfId="42" applyNumberFormat="1" applyFont="1" applyFill="1" applyBorder="1" applyAlignment="1">
      <alignment/>
    </xf>
    <xf numFmtId="43" fontId="39" fillId="49" borderId="10" xfId="42" applyNumberFormat="1" applyFont="1" applyFill="1" applyBorder="1" applyAlignment="1">
      <alignment/>
    </xf>
    <xf numFmtId="43" fontId="39" fillId="44" borderId="10" xfId="42" applyNumberFormat="1" applyFont="1" applyFill="1" applyBorder="1" applyAlignment="1">
      <alignment/>
    </xf>
    <xf numFmtId="43" fontId="39" fillId="18" borderId="10" xfId="42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0" fontId="16" fillId="45" borderId="13" xfId="0" applyFont="1" applyFill="1" applyBorder="1" applyAlignment="1">
      <alignment/>
    </xf>
    <xf numFmtId="0" fontId="40" fillId="44" borderId="10" xfId="0" applyFont="1" applyFill="1" applyBorder="1" applyAlignment="1">
      <alignment/>
    </xf>
    <xf numFmtId="0" fontId="26" fillId="9" borderId="10" xfId="0" applyFont="1" applyFill="1" applyBorder="1" applyAlignment="1">
      <alignment/>
    </xf>
    <xf numFmtId="10" fontId="26" fillId="37" borderId="10" xfId="58" applyNumberFormat="1" applyFont="1" applyFill="1" applyBorder="1" applyAlignment="1">
      <alignment/>
    </xf>
    <xf numFmtId="2" fontId="39" fillId="37" borderId="10" xfId="58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43" fontId="40" fillId="34" borderId="10" xfId="42" applyNumberFormat="1" applyFont="1" applyFill="1" applyBorder="1" applyAlignment="1">
      <alignment horizontal="right"/>
    </xf>
    <xf numFmtId="0" fontId="40" fillId="16" borderId="10" xfId="0" applyFont="1" applyFill="1" applyBorder="1" applyAlignment="1">
      <alignment/>
    </xf>
    <xf numFmtId="0" fontId="40" fillId="19" borderId="10" xfId="0" applyFont="1" applyFill="1" applyBorder="1" applyAlignment="1">
      <alignment/>
    </xf>
    <xf numFmtId="43" fontId="44" fillId="44" borderId="10" xfId="42" applyNumberFormat="1" applyFont="1" applyFill="1" applyBorder="1" applyAlignment="1">
      <alignment/>
    </xf>
    <xf numFmtId="43" fontId="44" fillId="34" borderId="10" xfId="42" applyNumberFormat="1" applyFont="1" applyFill="1" applyBorder="1" applyAlignment="1">
      <alignment/>
    </xf>
    <xf numFmtId="43" fontId="44" fillId="45" borderId="10" xfId="42" applyNumberFormat="1" applyFont="1" applyFill="1" applyBorder="1" applyAlignment="1">
      <alignment/>
    </xf>
    <xf numFmtId="43" fontId="44" fillId="49" borderId="10" xfId="42" applyNumberFormat="1" applyFont="1" applyFill="1" applyBorder="1" applyAlignment="1">
      <alignment/>
    </xf>
    <xf numFmtId="43" fontId="44" fillId="16" borderId="10" xfId="42" applyNumberFormat="1" applyFont="1" applyFill="1" applyBorder="1" applyAlignment="1">
      <alignment/>
    </xf>
    <xf numFmtId="43" fontId="44" fillId="19" borderId="10" xfId="42" applyNumberFormat="1" applyFont="1" applyFill="1" applyBorder="1" applyAlignment="1">
      <alignment/>
    </xf>
    <xf numFmtId="43" fontId="39" fillId="16" borderId="10" xfId="42" applyNumberFormat="1" applyFont="1" applyFill="1" applyBorder="1" applyAlignment="1">
      <alignment/>
    </xf>
    <xf numFmtId="43" fontId="39" fillId="34" borderId="10" xfId="42" applyNumberFormat="1" applyFont="1" applyFill="1" applyBorder="1" applyAlignment="1">
      <alignment/>
    </xf>
    <xf numFmtId="43" fontId="39" fillId="11" borderId="10" xfId="42" applyNumberFormat="1" applyFont="1" applyFill="1" applyBorder="1" applyAlignment="1">
      <alignment/>
    </xf>
    <xf numFmtId="0" fontId="26" fillId="46" borderId="10" xfId="0" applyFont="1" applyFill="1" applyBorder="1" applyAlignment="1">
      <alignment horizontal="center"/>
    </xf>
    <xf numFmtId="0" fontId="38" fillId="51" borderId="10" xfId="0" applyFont="1" applyFill="1" applyBorder="1" applyAlignment="1">
      <alignment/>
    </xf>
    <xf numFmtId="173" fontId="38" fillId="45" borderId="10" xfId="42" applyNumberFormat="1" applyFont="1" applyFill="1" applyBorder="1" applyAlignment="1">
      <alignment wrapText="1"/>
    </xf>
    <xf numFmtId="0" fontId="28" fillId="10" borderId="10" xfId="0" applyFont="1" applyFill="1" applyBorder="1" applyAlignment="1">
      <alignment/>
    </xf>
    <xf numFmtId="0" fontId="28" fillId="45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/>
    </xf>
    <xf numFmtId="43" fontId="39" fillId="35" borderId="10" xfId="42" applyNumberFormat="1" applyFont="1" applyFill="1" applyBorder="1" applyAlignment="1">
      <alignment/>
    </xf>
    <xf numFmtId="0" fontId="18" fillId="35" borderId="0" xfId="0" applyFont="1" applyFill="1" applyAlignment="1">
      <alignment/>
    </xf>
    <xf numFmtId="0" fontId="6" fillId="33" borderId="14" xfId="0" applyFont="1" applyFill="1" applyBorder="1" applyAlignment="1">
      <alignment/>
    </xf>
    <xf numFmtId="173" fontId="6" fillId="33" borderId="15" xfId="42" applyNumberFormat="1" applyFont="1" applyFill="1" applyBorder="1" applyAlignment="1">
      <alignment/>
    </xf>
    <xf numFmtId="173" fontId="6" fillId="33" borderId="16" xfId="42" applyNumberFormat="1" applyFont="1" applyFill="1" applyBorder="1" applyAlignment="1">
      <alignment/>
    </xf>
    <xf numFmtId="0" fontId="42" fillId="45" borderId="10" xfId="0" applyFont="1" applyFill="1" applyBorder="1" applyAlignment="1">
      <alignment horizontal="left"/>
    </xf>
    <xf numFmtId="0" fontId="94" fillId="11" borderId="10" xfId="0" applyFont="1" applyFill="1" applyBorder="1" applyAlignment="1">
      <alignment horizontal="center"/>
    </xf>
    <xf numFmtId="43" fontId="40" fillId="11" borderId="10" xfId="42" applyNumberFormat="1" applyFont="1" applyFill="1" applyBorder="1" applyAlignment="1">
      <alignment/>
    </xf>
    <xf numFmtId="43" fontId="95" fillId="37" borderId="10" xfId="42" applyFont="1" applyFill="1" applyBorder="1" applyAlignment="1">
      <alignment/>
    </xf>
    <xf numFmtId="43" fontId="96" fillId="10" borderId="10" xfId="0" applyNumberFormat="1" applyFont="1" applyFill="1" applyBorder="1" applyAlignment="1">
      <alignment/>
    </xf>
    <xf numFmtId="180" fontId="96" fillId="10" borderId="10" xfId="0" applyNumberFormat="1" applyFont="1" applyFill="1" applyBorder="1" applyAlignment="1">
      <alignment/>
    </xf>
    <xf numFmtId="0" fontId="96" fillId="10" borderId="10" xfId="0" applyFont="1" applyFill="1" applyBorder="1" applyAlignment="1">
      <alignment/>
    </xf>
    <xf numFmtId="43" fontId="96" fillId="37" borderId="10" xfId="0" applyNumberFormat="1" applyFont="1" applyFill="1" applyBorder="1" applyAlignment="1">
      <alignment/>
    </xf>
    <xf numFmtId="0" fontId="16" fillId="45" borderId="10" xfId="0" applyFont="1" applyFill="1" applyBorder="1" applyAlignment="1">
      <alignment/>
    </xf>
    <xf numFmtId="0" fontId="45" fillId="8" borderId="10" xfId="0" applyFont="1" applyFill="1" applyBorder="1" applyAlignment="1">
      <alignment horizontal="center"/>
    </xf>
    <xf numFmtId="43" fontId="95" fillId="44" borderId="10" xfId="42" applyNumberFormat="1" applyFont="1" applyFill="1" applyBorder="1" applyAlignment="1">
      <alignment/>
    </xf>
    <xf numFmtId="43" fontId="95" fillId="47" borderId="10" xfId="42" applyNumberFormat="1" applyFont="1" applyFill="1" applyBorder="1" applyAlignment="1">
      <alignment/>
    </xf>
    <xf numFmtId="43" fontId="19" fillId="48" borderId="10" xfId="42" applyFont="1" applyFill="1" applyBorder="1" applyAlignment="1">
      <alignment/>
    </xf>
    <xf numFmtId="0" fontId="19" fillId="44" borderId="10" xfId="0" applyFont="1" applyFill="1" applyBorder="1" applyAlignment="1">
      <alignment horizontal="center" wrapText="1"/>
    </xf>
    <xf numFmtId="0" fontId="19" fillId="19" borderId="10" xfId="0" applyFont="1" applyFill="1" applyBorder="1" applyAlignment="1">
      <alignment horizontal="center"/>
    </xf>
    <xf numFmtId="43" fontId="40" fillId="52" borderId="10" xfId="42" applyNumberFormat="1" applyFont="1" applyFill="1" applyBorder="1" applyAlignment="1">
      <alignment/>
    </xf>
    <xf numFmtId="43" fontId="93" fillId="52" borderId="10" xfId="42" applyNumberFormat="1" applyFont="1" applyFill="1" applyBorder="1" applyAlignment="1">
      <alignment/>
    </xf>
    <xf numFmtId="0" fontId="19" fillId="52" borderId="10" xfId="0" applyFont="1" applyFill="1" applyBorder="1" applyAlignment="1">
      <alignment horizontal="center"/>
    </xf>
    <xf numFmtId="43" fontId="16" fillId="35" borderId="10" xfId="42" applyFont="1" applyFill="1" applyBorder="1" applyAlignment="1">
      <alignment horizontal="right"/>
    </xf>
    <xf numFmtId="0" fontId="36" fillId="45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43" fontId="46" fillId="36" borderId="10" xfId="42" applyNumberFormat="1" applyFont="1" applyFill="1" applyBorder="1" applyAlignment="1">
      <alignment/>
    </xf>
    <xf numFmtId="43" fontId="46" fillId="16" borderId="10" xfId="42" applyNumberFormat="1" applyFont="1" applyFill="1" applyBorder="1" applyAlignment="1">
      <alignment/>
    </xf>
    <xf numFmtId="43" fontId="97" fillId="37" borderId="10" xfId="42" applyNumberFormat="1" applyFont="1" applyFill="1" applyBorder="1" applyAlignment="1">
      <alignment vertical="center"/>
    </xf>
    <xf numFmtId="43" fontId="97" fillId="37" borderId="10" xfId="42" applyNumberFormat="1" applyFont="1" applyFill="1" applyBorder="1" applyAlignment="1">
      <alignment/>
    </xf>
    <xf numFmtId="43" fontId="97" fillId="11" borderId="10" xfId="42" applyNumberFormat="1" applyFont="1" applyFill="1" applyBorder="1" applyAlignment="1">
      <alignment/>
    </xf>
    <xf numFmtId="43" fontId="16" fillId="17" borderId="0" xfId="0" applyNumberFormat="1" applyFont="1" applyFill="1" applyAlignment="1">
      <alignment/>
    </xf>
    <xf numFmtId="0" fontId="35" fillId="11" borderId="10" xfId="0" applyFont="1" applyFill="1" applyBorder="1" applyAlignment="1">
      <alignment horizontal="center"/>
    </xf>
    <xf numFmtId="0" fontId="40" fillId="45" borderId="10" xfId="0" applyFont="1" applyFill="1" applyBorder="1" applyAlignment="1">
      <alignment/>
    </xf>
    <xf numFmtId="0" fontId="39" fillId="18" borderId="10" xfId="0" applyFont="1" applyFill="1" applyBorder="1" applyAlignment="1">
      <alignment horizontal="center"/>
    </xf>
    <xf numFmtId="0" fontId="39" fillId="18" borderId="14" xfId="0" applyFont="1" applyFill="1" applyBorder="1" applyAlignment="1">
      <alignment horizontal="center"/>
    </xf>
    <xf numFmtId="0" fontId="39" fillId="18" borderId="16" xfId="0" applyFont="1" applyFill="1" applyBorder="1" applyAlignment="1">
      <alignment horizontal="center"/>
    </xf>
    <xf numFmtId="0" fontId="39" fillId="51" borderId="10" xfId="0" applyFont="1" applyFill="1" applyBorder="1" applyAlignment="1">
      <alignment horizontal="center"/>
    </xf>
    <xf numFmtId="0" fontId="39" fillId="51" borderId="14" xfId="0" applyFont="1" applyFill="1" applyBorder="1" applyAlignment="1">
      <alignment horizontal="center"/>
    </xf>
    <xf numFmtId="0" fontId="39" fillId="51" borderId="16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16" borderId="10" xfId="0" applyFont="1" applyFill="1" applyBorder="1" applyAlignment="1">
      <alignment horizontal="center"/>
    </xf>
    <xf numFmtId="0" fontId="39" fillId="53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9" fillId="15" borderId="16" xfId="0" applyFont="1" applyFill="1" applyBorder="1" applyAlignment="1">
      <alignment horizontal="center"/>
    </xf>
    <xf numFmtId="173" fontId="39" fillId="18" borderId="10" xfId="0" applyNumberFormat="1" applyFont="1" applyFill="1" applyBorder="1" applyAlignment="1">
      <alignment horizontal="center"/>
    </xf>
    <xf numFmtId="173" fontId="39" fillId="18" borderId="14" xfId="0" applyNumberFormat="1" applyFont="1" applyFill="1" applyBorder="1" applyAlignment="1">
      <alignment horizontal="center"/>
    </xf>
    <xf numFmtId="173" fontId="39" fillId="18" borderId="16" xfId="0" applyNumberFormat="1" applyFont="1" applyFill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39" fillId="19" borderId="14" xfId="0" applyFont="1" applyFill="1" applyBorder="1" applyAlignment="1">
      <alignment horizontal="center"/>
    </xf>
    <xf numFmtId="0" fontId="39" fillId="19" borderId="15" xfId="0" applyFont="1" applyFill="1" applyBorder="1" applyAlignment="1">
      <alignment horizontal="center"/>
    </xf>
    <xf numFmtId="0" fontId="39" fillId="19" borderId="16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39" fillId="46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L482"/>
  <sheetViews>
    <sheetView tabSelected="1" view="pageBreakPreview" zoomScale="45" zoomScaleSheetLayoutView="45" zoomScalePageLayoutView="0" workbookViewId="0" topLeftCell="A343">
      <selection activeCell="E265" sqref="E265"/>
    </sheetView>
  </sheetViews>
  <sheetFormatPr defaultColWidth="9.140625" defaultRowHeight="12.75"/>
  <cols>
    <col min="1" max="1" width="68.28125" style="0" customWidth="1"/>
    <col min="2" max="2" width="93.57421875" style="0" customWidth="1"/>
    <col min="3" max="3" width="91.140625" style="0" customWidth="1"/>
    <col min="4" max="4" width="89.28125" style="0" customWidth="1"/>
    <col min="5" max="5" width="89.57421875" style="0" customWidth="1"/>
    <col min="6" max="6" width="87.8515625" style="0" customWidth="1"/>
    <col min="7" max="7" width="69.28125" style="0" customWidth="1"/>
    <col min="8" max="8" width="0.5625" style="0" hidden="1" customWidth="1"/>
    <col min="9" max="9" width="6.7109375" style="0" hidden="1" customWidth="1"/>
    <col min="10" max="10" width="17.8515625" style="0" hidden="1" customWidth="1"/>
    <col min="11" max="11" width="2.28125" style="0" hidden="1" customWidth="1"/>
    <col min="12" max="12" width="0.13671875" style="0" hidden="1" customWidth="1"/>
    <col min="13" max="13" width="3.421875" style="0" hidden="1" customWidth="1"/>
    <col min="14" max="14" width="55.7109375" style="0" customWidth="1"/>
    <col min="17" max="17" width="36.00390625" style="0" bestFit="1" customWidth="1"/>
  </cols>
  <sheetData>
    <row r="4" spans="1:7" ht="32.25" customHeight="1">
      <c r="A4" s="3"/>
      <c r="B4" s="3"/>
      <c r="C4" s="3"/>
      <c r="D4" s="3"/>
      <c r="E4" s="3"/>
      <c r="F4" s="3"/>
      <c r="G4" s="1"/>
    </row>
    <row r="5" spans="1:7" s="27" customFormat="1" ht="117.75" customHeight="1">
      <c r="A5" s="462" t="s">
        <v>126</v>
      </c>
      <c r="B5" s="463"/>
      <c r="C5" s="463"/>
      <c r="D5" s="463"/>
      <c r="E5" s="463"/>
      <c r="F5" s="464"/>
      <c r="G5" s="76" t="s">
        <v>148</v>
      </c>
    </row>
    <row r="6" spans="1:7" s="27" customFormat="1" ht="120" customHeight="1">
      <c r="A6" s="228">
        <v>624</v>
      </c>
      <c r="B6" s="321"/>
      <c r="C6" s="320" t="s">
        <v>35</v>
      </c>
      <c r="D6" s="91"/>
      <c r="E6" s="322" t="s">
        <v>31</v>
      </c>
      <c r="F6" s="422" t="s">
        <v>125</v>
      </c>
      <c r="G6" s="323" t="s">
        <v>47</v>
      </c>
    </row>
    <row r="7" spans="1:7" s="27" customFormat="1" ht="96" customHeight="1">
      <c r="A7" s="128"/>
      <c r="B7" s="465" t="s">
        <v>71</v>
      </c>
      <c r="C7" s="465"/>
      <c r="D7" s="465"/>
      <c r="E7" s="465"/>
      <c r="F7" s="465"/>
      <c r="G7" s="323" t="s">
        <v>28</v>
      </c>
    </row>
    <row r="8" spans="1:7" s="27" customFormat="1" ht="84.75" customHeight="1">
      <c r="A8" s="191"/>
      <c r="B8" s="174"/>
      <c r="C8" s="174"/>
      <c r="D8" s="174"/>
      <c r="E8" s="174"/>
      <c r="F8" s="174"/>
      <c r="G8" s="270">
        <v>2023</v>
      </c>
    </row>
    <row r="9" spans="1:7" s="27" customFormat="1" ht="53.25" customHeight="1">
      <c r="A9" s="191"/>
      <c r="B9" s="174"/>
      <c r="C9" s="174"/>
      <c r="D9" s="174"/>
      <c r="E9" s="174"/>
      <c r="F9" s="174"/>
      <c r="G9" s="270"/>
    </row>
    <row r="10" spans="1:7" s="2" customFormat="1" ht="65.25" customHeight="1">
      <c r="A10" s="6"/>
      <c r="B10" s="6"/>
      <c r="C10" s="6"/>
      <c r="D10" s="6"/>
      <c r="E10" s="6"/>
      <c r="F10" s="6"/>
      <c r="G10" s="174"/>
    </row>
    <row r="11" spans="1:7" s="25" customFormat="1" ht="76.5" customHeight="1">
      <c r="A11" s="135" t="s">
        <v>105</v>
      </c>
      <c r="B11" s="225" t="s">
        <v>4</v>
      </c>
      <c r="C11" s="224" t="s">
        <v>127</v>
      </c>
      <c r="D11" s="224" t="s">
        <v>128</v>
      </c>
      <c r="E11" s="224" t="s">
        <v>115</v>
      </c>
      <c r="F11" s="224" t="s">
        <v>129</v>
      </c>
      <c r="G11" s="440" t="s">
        <v>149</v>
      </c>
    </row>
    <row r="12" spans="1:7" s="84" customFormat="1" ht="55.5" customHeight="1">
      <c r="A12" s="77">
        <v>1</v>
      </c>
      <c r="B12" s="223" t="s">
        <v>5</v>
      </c>
      <c r="C12" s="222">
        <v>18</v>
      </c>
      <c r="D12" s="222">
        <v>18</v>
      </c>
      <c r="E12" s="222">
        <v>18</v>
      </c>
      <c r="F12" s="222">
        <v>18</v>
      </c>
      <c r="G12" s="119"/>
    </row>
    <row r="13" spans="1:7" s="21" customFormat="1" ht="55.5" customHeight="1">
      <c r="A13" s="325">
        <v>2</v>
      </c>
      <c r="B13" s="325" t="s">
        <v>0</v>
      </c>
      <c r="C13" s="324">
        <v>151000</v>
      </c>
      <c r="D13" s="324">
        <v>150000</v>
      </c>
      <c r="E13" s="343">
        <v>151000</v>
      </c>
      <c r="F13" s="343">
        <v>152000</v>
      </c>
      <c r="G13" s="214"/>
    </row>
    <row r="14" spans="1:7" s="21" customFormat="1" ht="63" customHeight="1">
      <c r="A14" s="325">
        <v>3</v>
      </c>
      <c r="B14" s="325" t="s">
        <v>1</v>
      </c>
      <c r="C14" s="344">
        <v>26000</v>
      </c>
      <c r="D14" s="344">
        <v>28000</v>
      </c>
      <c r="E14" s="343">
        <v>30000</v>
      </c>
      <c r="F14" s="343">
        <v>31000</v>
      </c>
      <c r="G14" s="215"/>
    </row>
    <row r="15" spans="1:7" s="21" customFormat="1" ht="54" customHeight="1">
      <c r="A15" s="325">
        <v>4</v>
      </c>
      <c r="B15" s="325" t="s">
        <v>2</v>
      </c>
      <c r="C15" s="343"/>
      <c r="D15" s="343"/>
      <c r="E15" s="343"/>
      <c r="F15" s="343"/>
      <c r="G15" s="216"/>
    </row>
    <row r="16" spans="1:7" s="21" customFormat="1" ht="55.5" customHeight="1">
      <c r="A16" s="325">
        <v>5</v>
      </c>
      <c r="B16" s="325" t="s">
        <v>3</v>
      </c>
      <c r="C16" s="343"/>
      <c r="D16" s="343"/>
      <c r="E16" s="343"/>
      <c r="F16" s="343"/>
      <c r="G16" s="191"/>
    </row>
    <row r="17" spans="1:7" s="21" customFormat="1" ht="53.25" customHeight="1">
      <c r="A17" s="325">
        <v>6</v>
      </c>
      <c r="B17" s="325" t="s">
        <v>6</v>
      </c>
      <c r="C17" s="343"/>
      <c r="D17" s="343"/>
      <c r="E17" s="343"/>
      <c r="F17" s="343"/>
      <c r="G17" s="191"/>
    </row>
    <row r="18" spans="1:7" s="21" customFormat="1" ht="59.25" customHeight="1">
      <c r="A18" s="325">
        <v>7</v>
      </c>
      <c r="B18" s="325" t="s">
        <v>7</v>
      </c>
      <c r="C18" s="343">
        <v>3000</v>
      </c>
      <c r="D18" s="343">
        <v>5000</v>
      </c>
      <c r="E18" s="343">
        <v>5000</v>
      </c>
      <c r="F18" s="343">
        <v>5000</v>
      </c>
      <c r="G18" s="191"/>
    </row>
    <row r="19" spans="1:7" s="21" customFormat="1" ht="48.75" customHeight="1">
      <c r="A19" s="325">
        <v>8</v>
      </c>
      <c r="B19" s="325" t="s">
        <v>18</v>
      </c>
      <c r="C19" s="343"/>
      <c r="D19" s="343"/>
      <c r="E19" s="343"/>
      <c r="F19" s="343"/>
      <c r="G19" s="191"/>
    </row>
    <row r="20" spans="1:7" s="21" customFormat="1" ht="56.25" customHeight="1">
      <c r="A20" s="325">
        <v>9</v>
      </c>
      <c r="B20" s="325" t="s">
        <v>8</v>
      </c>
      <c r="C20" s="343">
        <v>70000</v>
      </c>
      <c r="D20" s="343">
        <v>75000</v>
      </c>
      <c r="E20" s="343">
        <v>75000</v>
      </c>
      <c r="F20" s="343">
        <v>77000</v>
      </c>
      <c r="G20" s="215"/>
    </row>
    <row r="21" spans="1:7" s="21" customFormat="1" ht="48" customHeight="1">
      <c r="A21" s="325">
        <v>10</v>
      </c>
      <c r="B21" s="325" t="s">
        <v>9</v>
      </c>
      <c r="C21" s="343"/>
      <c r="D21" s="343"/>
      <c r="E21" s="343"/>
      <c r="F21" s="343"/>
      <c r="G21" s="191"/>
    </row>
    <row r="22" spans="1:7" s="88" customFormat="1" ht="76.5" customHeight="1">
      <c r="A22" s="87"/>
      <c r="B22" s="351" t="s">
        <v>26</v>
      </c>
      <c r="C22" s="345">
        <f>SUM(C13:C21)</f>
        <v>250000</v>
      </c>
      <c r="D22" s="345">
        <f>SUM(D13:D21)</f>
        <v>258000</v>
      </c>
      <c r="E22" s="345">
        <f>SUM(E13:E21)</f>
        <v>261000</v>
      </c>
      <c r="F22" s="345">
        <f>SUM(F13:F21)</f>
        <v>265000</v>
      </c>
      <c r="G22" s="160"/>
    </row>
    <row r="23" spans="1:7" s="18" customFormat="1" ht="42.75" customHeight="1">
      <c r="A23" s="4"/>
      <c r="B23" s="4"/>
      <c r="C23" s="5"/>
      <c r="D23" s="5"/>
      <c r="E23" s="5"/>
      <c r="F23" s="5"/>
      <c r="G23" s="186"/>
    </row>
    <row r="24" spans="1:7" s="18" customFormat="1" ht="60" customHeight="1">
      <c r="A24" s="4"/>
      <c r="B24" s="4"/>
      <c r="C24" s="5"/>
      <c r="D24" s="5"/>
      <c r="E24" s="5"/>
      <c r="F24" s="5"/>
      <c r="G24" s="186"/>
    </row>
    <row r="25" spans="1:7" s="18" customFormat="1" ht="55.5" customHeight="1">
      <c r="A25" s="4"/>
      <c r="B25" s="4"/>
      <c r="C25" s="5"/>
      <c r="D25" s="5"/>
      <c r="E25" s="5"/>
      <c r="F25" s="5"/>
      <c r="G25" s="186"/>
    </row>
    <row r="26" spans="1:7" s="27" customFormat="1" ht="90" customHeight="1">
      <c r="A26" s="62"/>
      <c r="B26" s="457" t="s">
        <v>85</v>
      </c>
      <c r="C26" s="457"/>
      <c r="D26" s="457"/>
      <c r="E26" s="457"/>
      <c r="F26" s="457"/>
      <c r="G26" s="187"/>
    </row>
    <row r="27" spans="1:7" s="7" customFormat="1" ht="40.5" customHeight="1">
      <c r="A27" s="6"/>
      <c r="B27" s="6"/>
      <c r="C27" s="6"/>
      <c r="D27" s="6"/>
      <c r="E27" s="6"/>
      <c r="F27" s="6"/>
      <c r="G27" s="65"/>
    </row>
    <row r="28" spans="1:7" s="7" customFormat="1" ht="69" customHeight="1">
      <c r="A28" s="6"/>
      <c r="B28" s="6"/>
      <c r="C28" s="6"/>
      <c r="D28" s="6"/>
      <c r="E28" s="6"/>
      <c r="F28" s="6"/>
      <c r="G28" s="65"/>
    </row>
    <row r="29" spans="1:7" s="25" customFormat="1" ht="75.75" customHeight="1">
      <c r="A29" s="135" t="s">
        <v>105</v>
      </c>
      <c r="B29" s="225" t="s">
        <v>4</v>
      </c>
      <c r="C29" s="224" t="s">
        <v>127</v>
      </c>
      <c r="D29" s="224" t="s">
        <v>128</v>
      </c>
      <c r="E29" s="224" t="s">
        <v>115</v>
      </c>
      <c r="F29" s="224" t="s">
        <v>129</v>
      </c>
      <c r="G29" s="122"/>
    </row>
    <row r="30" spans="1:7" s="27" customFormat="1" ht="55.5" customHeight="1">
      <c r="A30" s="77">
        <v>1</v>
      </c>
      <c r="B30" s="223" t="s">
        <v>5</v>
      </c>
      <c r="C30" s="222">
        <v>0</v>
      </c>
      <c r="D30" s="222">
        <v>0</v>
      </c>
      <c r="E30" s="222">
        <v>0</v>
      </c>
      <c r="F30" s="222">
        <v>0</v>
      </c>
      <c r="G30" s="187"/>
    </row>
    <row r="31" spans="1:7" s="21" customFormat="1" ht="66.75" customHeight="1">
      <c r="A31" s="325">
        <v>2</v>
      </c>
      <c r="B31" s="325" t="s">
        <v>0</v>
      </c>
      <c r="C31" s="324">
        <v>107000</v>
      </c>
      <c r="D31" s="324">
        <v>103000</v>
      </c>
      <c r="E31" s="343">
        <v>104000</v>
      </c>
      <c r="F31" s="343">
        <v>105000</v>
      </c>
      <c r="G31" s="217"/>
    </row>
    <row r="32" spans="1:7" s="21" customFormat="1" ht="70.5" customHeight="1">
      <c r="A32" s="325">
        <v>3</v>
      </c>
      <c r="B32" s="325" t="s">
        <v>1</v>
      </c>
      <c r="C32" s="343">
        <v>20000</v>
      </c>
      <c r="D32" s="343">
        <v>21000</v>
      </c>
      <c r="E32" s="343">
        <v>22000</v>
      </c>
      <c r="F32" s="343">
        <v>22000</v>
      </c>
      <c r="G32" s="191"/>
    </row>
    <row r="33" spans="1:7" s="21" customFormat="1" ht="60" customHeight="1">
      <c r="A33" s="325">
        <v>4</v>
      </c>
      <c r="B33" s="325" t="s">
        <v>2</v>
      </c>
      <c r="C33" s="343"/>
      <c r="D33" s="343"/>
      <c r="E33" s="343"/>
      <c r="F33" s="343"/>
      <c r="G33" s="191"/>
    </row>
    <row r="34" spans="1:7" s="21" customFormat="1" ht="52.5" customHeight="1">
      <c r="A34" s="325">
        <v>5</v>
      </c>
      <c r="B34" s="325" t="s">
        <v>3</v>
      </c>
      <c r="C34" s="343"/>
      <c r="D34" s="343"/>
      <c r="E34" s="343"/>
      <c r="F34" s="343"/>
      <c r="G34" s="191"/>
    </row>
    <row r="35" spans="1:7" s="21" customFormat="1" ht="44.25" customHeight="1">
      <c r="A35" s="325">
        <v>6</v>
      </c>
      <c r="B35" s="325" t="s">
        <v>6</v>
      </c>
      <c r="C35" s="343"/>
      <c r="D35" s="343"/>
      <c r="E35" s="343"/>
      <c r="F35" s="343"/>
      <c r="G35" s="191"/>
    </row>
    <row r="36" spans="1:7" s="21" customFormat="1" ht="63" customHeight="1">
      <c r="A36" s="325">
        <v>7</v>
      </c>
      <c r="B36" s="325" t="s">
        <v>7</v>
      </c>
      <c r="C36" s="343">
        <v>10000</v>
      </c>
      <c r="D36" s="343">
        <v>10000</v>
      </c>
      <c r="E36" s="343">
        <v>11000</v>
      </c>
      <c r="F36" s="343">
        <v>12000</v>
      </c>
      <c r="G36" s="191"/>
    </row>
    <row r="37" spans="1:7" s="21" customFormat="1" ht="47.25" customHeight="1">
      <c r="A37" s="325">
        <v>8</v>
      </c>
      <c r="B37" s="325" t="s">
        <v>19</v>
      </c>
      <c r="C37" s="343"/>
      <c r="D37" s="343"/>
      <c r="E37" s="343"/>
      <c r="F37" s="343"/>
      <c r="G37" s="191"/>
    </row>
    <row r="38" spans="1:7" s="21" customFormat="1" ht="47.25" customHeight="1">
      <c r="A38" s="325">
        <v>9</v>
      </c>
      <c r="B38" s="325" t="s">
        <v>8</v>
      </c>
      <c r="C38" s="343"/>
      <c r="D38" s="343"/>
      <c r="E38" s="343"/>
      <c r="F38" s="343"/>
      <c r="G38" s="191"/>
    </row>
    <row r="39" spans="1:7" s="21" customFormat="1" ht="53.25" customHeight="1">
      <c r="A39" s="325">
        <v>10</v>
      </c>
      <c r="B39" s="325" t="s">
        <v>9</v>
      </c>
      <c r="C39" s="343"/>
      <c r="D39" s="343"/>
      <c r="E39" s="343"/>
      <c r="F39" s="343"/>
      <c r="G39" s="191"/>
    </row>
    <row r="40" spans="1:7" s="88" customFormat="1" ht="74.25" customHeight="1">
      <c r="A40" s="87"/>
      <c r="B40" s="351" t="s">
        <v>26</v>
      </c>
      <c r="C40" s="345">
        <f>SUM(C31:C39)</f>
        <v>137000</v>
      </c>
      <c r="D40" s="345">
        <f>SUM(D31:D39)</f>
        <v>134000</v>
      </c>
      <c r="E40" s="345">
        <f>SUM(E31:E39)</f>
        <v>137000</v>
      </c>
      <c r="F40" s="345">
        <f>SUM(F31:F39)</f>
        <v>139000</v>
      </c>
      <c r="G40" s="160"/>
    </row>
    <row r="41" spans="1:7" s="7" customFormat="1" ht="29.25" customHeight="1">
      <c r="A41" s="6"/>
      <c r="B41" s="6"/>
      <c r="C41" s="6"/>
      <c r="D41" s="6"/>
      <c r="E41" s="6"/>
      <c r="F41" s="6"/>
      <c r="G41" s="65"/>
    </row>
    <row r="42" spans="1:7" s="7" customFormat="1" ht="63" customHeight="1">
      <c r="A42" s="132"/>
      <c r="B42" s="132"/>
      <c r="C42" s="132"/>
      <c r="D42" s="132"/>
      <c r="E42" s="132"/>
      <c r="F42" s="133"/>
      <c r="G42" s="65"/>
    </row>
    <row r="43" spans="1:7" s="7" customFormat="1" ht="59.25" customHeight="1">
      <c r="A43" s="132"/>
      <c r="B43" s="132"/>
      <c r="C43" s="132"/>
      <c r="D43" s="132"/>
      <c r="E43" s="132"/>
      <c r="F43" s="133"/>
      <c r="G43" s="65"/>
    </row>
    <row r="44" spans="1:7" s="7" customFormat="1" ht="29.25" customHeight="1">
      <c r="A44" s="132"/>
      <c r="B44" s="132"/>
      <c r="C44" s="132"/>
      <c r="D44" s="132"/>
      <c r="E44" s="132"/>
      <c r="F44" s="133"/>
      <c r="G44" s="65"/>
    </row>
    <row r="45" spans="1:7" s="27" customFormat="1" ht="86.25" customHeight="1">
      <c r="A45" s="128"/>
      <c r="B45" s="457" t="s">
        <v>84</v>
      </c>
      <c r="C45" s="457"/>
      <c r="D45" s="457"/>
      <c r="E45" s="457"/>
      <c r="F45" s="457"/>
      <c r="G45" s="187"/>
    </row>
    <row r="46" spans="1:7" s="7" customFormat="1" ht="40.5" customHeight="1">
      <c r="A46" s="6"/>
      <c r="B46" s="6"/>
      <c r="C46" s="6"/>
      <c r="D46" s="6"/>
      <c r="E46" s="6"/>
      <c r="F46" s="6"/>
      <c r="G46" s="65"/>
    </row>
    <row r="47" spans="1:7" s="7" customFormat="1" ht="60" customHeight="1">
      <c r="A47" s="6"/>
      <c r="B47" s="6"/>
      <c r="C47" s="6"/>
      <c r="D47" s="6"/>
      <c r="E47" s="6"/>
      <c r="F47" s="6"/>
      <c r="G47" s="65"/>
    </row>
    <row r="48" spans="1:7" s="25" customFormat="1" ht="79.5" customHeight="1">
      <c r="A48" s="135" t="s">
        <v>105</v>
      </c>
      <c r="B48" s="225" t="s">
        <v>4</v>
      </c>
      <c r="C48" s="224" t="s">
        <v>127</v>
      </c>
      <c r="D48" s="224" t="s">
        <v>128</v>
      </c>
      <c r="E48" s="224" t="s">
        <v>115</v>
      </c>
      <c r="F48" s="224" t="s">
        <v>129</v>
      </c>
      <c r="G48" s="122"/>
    </row>
    <row r="49" spans="1:7" s="27" customFormat="1" ht="63.75" customHeight="1">
      <c r="A49" s="77">
        <v>1</v>
      </c>
      <c r="B49" s="129" t="s">
        <v>5</v>
      </c>
      <c r="C49" s="222">
        <v>37</v>
      </c>
      <c r="D49" s="174">
        <v>37</v>
      </c>
      <c r="E49" s="174">
        <v>37</v>
      </c>
      <c r="F49" s="174">
        <v>37</v>
      </c>
      <c r="G49" s="189"/>
    </row>
    <row r="50" spans="1:7" s="21" customFormat="1" ht="63.75" customHeight="1">
      <c r="A50" s="325">
        <v>2</v>
      </c>
      <c r="B50" s="325" t="s">
        <v>0</v>
      </c>
      <c r="C50" s="324">
        <v>201000</v>
      </c>
      <c r="D50" s="324">
        <v>200000</v>
      </c>
      <c r="E50" s="343">
        <v>203000</v>
      </c>
      <c r="F50" s="343">
        <v>207000</v>
      </c>
      <c r="G50" s="214"/>
    </row>
    <row r="51" spans="1:7" s="21" customFormat="1" ht="70.5" customHeight="1">
      <c r="A51" s="325">
        <v>3</v>
      </c>
      <c r="B51" s="325" t="s">
        <v>1</v>
      </c>
      <c r="C51" s="343">
        <v>140000</v>
      </c>
      <c r="D51" s="343">
        <v>225000</v>
      </c>
      <c r="E51" s="343">
        <v>230000</v>
      </c>
      <c r="F51" s="343">
        <v>235000</v>
      </c>
      <c r="G51" s="217"/>
    </row>
    <row r="52" spans="1:7" s="21" customFormat="1" ht="55.5" customHeight="1">
      <c r="A52" s="325">
        <v>4</v>
      </c>
      <c r="B52" s="325" t="s">
        <v>2</v>
      </c>
      <c r="C52" s="343"/>
      <c r="D52" s="343"/>
      <c r="E52" s="343"/>
      <c r="F52" s="343"/>
      <c r="G52" s="191"/>
    </row>
    <row r="53" spans="1:7" s="21" customFormat="1" ht="66.75" customHeight="1">
      <c r="A53" s="325">
        <v>5</v>
      </c>
      <c r="B53" s="325" t="s">
        <v>3</v>
      </c>
      <c r="C53" s="343">
        <v>50000</v>
      </c>
      <c r="D53" s="343">
        <v>100000</v>
      </c>
      <c r="E53" s="343">
        <v>150000</v>
      </c>
      <c r="F53" s="343">
        <v>50000</v>
      </c>
      <c r="G53" s="191"/>
    </row>
    <row r="54" spans="1:7" s="21" customFormat="1" ht="58.5" customHeight="1">
      <c r="A54" s="325">
        <v>6</v>
      </c>
      <c r="B54" s="325" t="s">
        <v>6</v>
      </c>
      <c r="C54" s="343"/>
      <c r="D54" s="343"/>
      <c r="E54" s="343"/>
      <c r="F54" s="343"/>
      <c r="G54" s="191"/>
    </row>
    <row r="55" spans="1:7" s="21" customFormat="1" ht="73.5" customHeight="1">
      <c r="A55" s="325">
        <v>7</v>
      </c>
      <c r="B55" s="325" t="s">
        <v>7</v>
      </c>
      <c r="C55" s="343">
        <v>60000</v>
      </c>
      <c r="D55" s="343">
        <v>83000</v>
      </c>
      <c r="E55" s="343">
        <v>85000</v>
      </c>
      <c r="F55" s="343">
        <v>88000</v>
      </c>
      <c r="G55" s="215"/>
    </row>
    <row r="56" spans="1:7" s="21" customFormat="1" ht="54.75" customHeight="1">
      <c r="A56" s="325">
        <v>8</v>
      </c>
      <c r="B56" s="325" t="s">
        <v>20</v>
      </c>
      <c r="C56" s="343"/>
      <c r="D56" s="343"/>
      <c r="E56" s="343"/>
      <c r="F56" s="343"/>
      <c r="G56" s="191"/>
    </row>
    <row r="57" spans="1:7" s="21" customFormat="1" ht="53.25" customHeight="1">
      <c r="A57" s="325">
        <v>9</v>
      </c>
      <c r="B57" s="325" t="s">
        <v>8</v>
      </c>
      <c r="C57" s="343"/>
      <c r="D57" s="343"/>
      <c r="E57" s="343"/>
      <c r="F57" s="343"/>
      <c r="G57" s="191"/>
    </row>
    <row r="58" spans="1:7" s="21" customFormat="1" ht="60.75" customHeight="1">
      <c r="A58" s="325">
        <v>10</v>
      </c>
      <c r="B58" s="325" t="s">
        <v>9</v>
      </c>
      <c r="C58" s="343">
        <v>5000</v>
      </c>
      <c r="D58" s="343"/>
      <c r="E58" s="343"/>
      <c r="F58" s="343"/>
      <c r="G58" s="191"/>
    </row>
    <row r="59" spans="1:7" s="88" customFormat="1" ht="78" customHeight="1">
      <c r="A59" s="87"/>
      <c r="B59" s="351" t="s">
        <v>26</v>
      </c>
      <c r="C59" s="345">
        <f>SUM(C50:C58)</f>
        <v>456000</v>
      </c>
      <c r="D59" s="345">
        <f>SUM(D50:D58)</f>
        <v>608000</v>
      </c>
      <c r="E59" s="345">
        <f>SUM(E50:E58)</f>
        <v>668000</v>
      </c>
      <c r="F59" s="345">
        <f>SUM(F50:F58)</f>
        <v>580000</v>
      </c>
      <c r="G59" s="160"/>
    </row>
    <row r="60" spans="1:7" s="7" customFormat="1" ht="54.75" customHeight="1">
      <c r="A60" s="6"/>
      <c r="B60" s="6"/>
      <c r="C60" s="6"/>
      <c r="D60" s="6"/>
      <c r="E60" s="6"/>
      <c r="F60" s="6"/>
      <c r="G60" s="65"/>
    </row>
    <row r="61" spans="1:7" s="7" customFormat="1" ht="54.75" customHeight="1">
      <c r="A61" s="6"/>
      <c r="B61" s="6"/>
      <c r="C61" s="6"/>
      <c r="D61" s="6"/>
      <c r="E61" s="6"/>
      <c r="F61" s="6"/>
      <c r="G61" s="65"/>
    </row>
    <row r="62" spans="1:7" s="7" customFormat="1" ht="54.75" customHeight="1">
      <c r="A62" s="6"/>
      <c r="B62" s="6"/>
      <c r="C62" s="6"/>
      <c r="D62" s="6"/>
      <c r="E62" s="6"/>
      <c r="F62" s="6"/>
      <c r="G62" s="65"/>
    </row>
    <row r="63" spans="1:7" s="27" customFormat="1" ht="96" customHeight="1">
      <c r="A63" s="128"/>
      <c r="B63" s="457" t="s">
        <v>83</v>
      </c>
      <c r="C63" s="457"/>
      <c r="D63" s="457"/>
      <c r="E63" s="457"/>
      <c r="F63" s="457"/>
      <c r="G63" s="187"/>
    </row>
    <row r="64" spans="1:7" s="360" customFormat="1" ht="81.75" customHeight="1">
      <c r="A64" s="191"/>
      <c r="B64" s="359"/>
      <c r="C64" s="359"/>
      <c r="D64" s="359"/>
      <c r="E64" s="359"/>
      <c r="F64" s="359"/>
      <c r="G64" s="187"/>
    </row>
    <row r="65" spans="1:9" s="7" customFormat="1" ht="47.25" customHeight="1">
      <c r="A65" s="6"/>
      <c r="B65" s="6"/>
      <c r="C65" s="6"/>
      <c r="D65" s="6"/>
      <c r="E65" s="6"/>
      <c r="F65" s="6"/>
      <c r="G65" s="65"/>
      <c r="H65" s="10"/>
      <c r="I65" s="11"/>
    </row>
    <row r="66" spans="1:9" s="25" customFormat="1" ht="82.5" customHeight="1">
      <c r="A66" s="135" t="s">
        <v>105</v>
      </c>
      <c r="B66" s="225" t="s">
        <v>4</v>
      </c>
      <c r="C66" s="224" t="s">
        <v>127</v>
      </c>
      <c r="D66" s="224" t="s">
        <v>128</v>
      </c>
      <c r="E66" s="224" t="s">
        <v>115</v>
      </c>
      <c r="F66" s="224" t="s">
        <v>129</v>
      </c>
      <c r="G66" s="139"/>
      <c r="H66" s="31"/>
      <c r="I66" s="32"/>
    </row>
    <row r="67" spans="1:9" s="27" customFormat="1" ht="65.25" customHeight="1">
      <c r="A67" s="77">
        <v>1</v>
      </c>
      <c r="B67" s="226" t="s">
        <v>5</v>
      </c>
      <c r="C67" s="222">
        <v>12</v>
      </c>
      <c r="D67" s="222">
        <v>9</v>
      </c>
      <c r="E67" s="222">
        <v>9</v>
      </c>
      <c r="F67" s="222">
        <v>9</v>
      </c>
      <c r="G67" s="187"/>
      <c r="H67" s="83"/>
      <c r="I67" s="83"/>
    </row>
    <row r="68" spans="1:7" s="21" customFormat="1" ht="61.5" customHeight="1">
      <c r="A68" s="325">
        <v>2</v>
      </c>
      <c r="B68" s="325" t="s">
        <v>0</v>
      </c>
      <c r="C68" s="324">
        <v>60000</v>
      </c>
      <c r="D68" s="324">
        <v>60000</v>
      </c>
      <c r="E68" s="343">
        <v>62000</v>
      </c>
      <c r="F68" s="343">
        <v>63000</v>
      </c>
      <c r="G68" s="221"/>
    </row>
    <row r="69" spans="1:7" s="21" customFormat="1" ht="67.5" customHeight="1">
      <c r="A69" s="325">
        <v>3</v>
      </c>
      <c r="B69" s="325" t="s">
        <v>1</v>
      </c>
      <c r="C69" s="343">
        <v>10000</v>
      </c>
      <c r="D69" s="343">
        <v>11000</v>
      </c>
      <c r="E69" s="343">
        <v>11000</v>
      </c>
      <c r="F69" s="343">
        <v>12000</v>
      </c>
      <c r="G69" s="215"/>
    </row>
    <row r="70" spans="1:7" s="21" customFormat="1" ht="46.5" customHeight="1">
      <c r="A70" s="325">
        <v>4</v>
      </c>
      <c r="B70" s="325" t="s">
        <v>2</v>
      </c>
      <c r="C70" s="343"/>
      <c r="D70" s="343"/>
      <c r="E70" s="343"/>
      <c r="F70" s="343"/>
      <c r="G70" s="191"/>
    </row>
    <row r="71" spans="1:7" s="21" customFormat="1" ht="52.5" customHeight="1">
      <c r="A71" s="325">
        <v>5</v>
      </c>
      <c r="B71" s="325" t="s">
        <v>3</v>
      </c>
      <c r="C71" s="343"/>
      <c r="D71" s="343"/>
      <c r="E71" s="343"/>
      <c r="F71" s="343"/>
      <c r="G71" s="191"/>
    </row>
    <row r="72" spans="1:7" s="21" customFormat="1" ht="51" customHeight="1">
      <c r="A72" s="325">
        <v>6</v>
      </c>
      <c r="B72" s="325" t="s">
        <v>6</v>
      </c>
      <c r="C72" s="343"/>
      <c r="D72" s="343"/>
      <c r="E72" s="343"/>
      <c r="F72" s="343"/>
      <c r="G72" s="191"/>
    </row>
    <row r="73" spans="1:7" s="21" customFormat="1" ht="59.25" customHeight="1">
      <c r="A73" s="325">
        <v>7</v>
      </c>
      <c r="B73" s="325" t="s">
        <v>7</v>
      </c>
      <c r="C73" s="343"/>
      <c r="D73" s="343">
        <v>8000</v>
      </c>
      <c r="E73" s="343">
        <v>9000</v>
      </c>
      <c r="F73" s="343">
        <v>10000</v>
      </c>
      <c r="G73" s="191"/>
    </row>
    <row r="74" spans="1:7" s="21" customFormat="1" ht="49.5" customHeight="1">
      <c r="A74" s="325">
        <v>8</v>
      </c>
      <c r="B74" s="325" t="s">
        <v>18</v>
      </c>
      <c r="C74" s="343"/>
      <c r="D74" s="343"/>
      <c r="E74" s="343"/>
      <c r="F74" s="343"/>
      <c r="G74" s="191"/>
    </row>
    <row r="75" spans="1:7" s="21" customFormat="1" ht="53.25" customHeight="1">
      <c r="A75" s="325">
        <v>9</v>
      </c>
      <c r="B75" s="325" t="s">
        <v>8</v>
      </c>
      <c r="C75" s="343"/>
      <c r="D75" s="343"/>
      <c r="E75" s="343"/>
      <c r="F75" s="343"/>
      <c r="G75" s="191"/>
    </row>
    <row r="76" spans="1:7" s="21" customFormat="1" ht="60.75" customHeight="1">
      <c r="A76" s="325">
        <v>10</v>
      </c>
      <c r="B76" s="325" t="s">
        <v>9</v>
      </c>
      <c r="C76" s="343">
        <v>10000</v>
      </c>
      <c r="D76" s="343"/>
      <c r="E76" s="343"/>
      <c r="F76" s="343"/>
      <c r="G76" s="191"/>
    </row>
    <row r="77" spans="1:7" s="88" customFormat="1" ht="76.5" customHeight="1">
      <c r="A77" s="87"/>
      <c r="B77" s="351" t="s">
        <v>26</v>
      </c>
      <c r="C77" s="345">
        <f>SUM(C68:C76)</f>
        <v>80000</v>
      </c>
      <c r="D77" s="345">
        <f>SUM(D68:D76)</f>
        <v>79000</v>
      </c>
      <c r="E77" s="345">
        <f>SUM(E68:E76)</f>
        <v>82000</v>
      </c>
      <c r="F77" s="345">
        <f>SUM(F68:F76)</f>
        <v>85000</v>
      </c>
      <c r="G77" s="191"/>
    </row>
    <row r="78" spans="1:7" s="88" customFormat="1" ht="66" customHeight="1">
      <c r="A78" s="148"/>
      <c r="B78" s="158"/>
      <c r="C78" s="159"/>
      <c r="D78" s="159"/>
      <c r="E78" s="159"/>
      <c r="F78" s="159"/>
      <c r="G78" s="160"/>
    </row>
    <row r="79" spans="1:7" s="88" customFormat="1" ht="66" customHeight="1">
      <c r="A79" s="148"/>
      <c r="B79" s="158"/>
      <c r="C79" s="159"/>
      <c r="D79" s="159"/>
      <c r="E79" s="159"/>
      <c r="F79" s="159"/>
      <c r="G79" s="160"/>
    </row>
    <row r="80" spans="1:7" s="88" customFormat="1" ht="66" customHeight="1">
      <c r="A80" s="148"/>
      <c r="B80" s="158"/>
      <c r="C80" s="159"/>
      <c r="D80" s="159"/>
      <c r="E80" s="159"/>
      <c r="F80" s="159"/>
      <c r="G80" s="160"/>
    </row>
    <row r="81" spans="1:7" s="88" customFormat="1" ht="66" customHeight="1">
      <c r="A81" s="148"/>
      <c r="B81" s="158"/>
      <c r="C81" s="159"/>
      <c r="D81" s="159"/>
      <c r="E81" s="159"/>
      <c r="F81" s="159"/>
      <c r="G81" s="160"/>
    </row>
    <row r="82" spans="1:7" s="88" customFormat="1" ht="76.5" customHeight="1">
      <c r="A82" s="148"/>
      <c r="B82" s="158"/>
      <c r="C82" s="159"/>
      <c r="D82" s="159"/>
      <c r="E82" s="159"/>
      <c r="F82" s="159"/>
      <c r="G82" s="160"/>
    </row>
    <row r="83" spans="1:7" s="7" customFormat="1" ht="123.75" customHeight="1">
      <c r="A83" s="71"/>
      <c r="B83" s="6"/>
      <c r="C83" s="6"/>
      <c r="D83" s="346" t="s">
        <v>59</v>
      </c>
      <c r="E83" s="6"/>
      <c r="F83" s="6"/>
      <c r="G83" s="65"/>
    </row>
    <row r="84" spans="1:7" s="7" customFormat="1" ht="35.25" customHeight="1">
      <c r="A84" s="6"/>
      <c r="B84" s="6"/>
      <c r="C84" s="6"/>
      <c r="D84" s="6"/>
      <c r="E84" s="6"/>
      <c r="F84" s="6"/>
      <c r="G84" s="65"/>
    </row>
    <row r="85" spans="1:7" s="7" customFormat="1" ht="35.25" customHeight="1">
      <c r="A85" s="6"/>
      <c r="B85" s="6"/>
      <c r="C85" s="6"/>
      <c r="D85" s="6"/>
      <c r="E85" s="6"/>
      <c r="F85" s="6"/>
      <c r="G85" s="65"/>
    </row>
    <row r="86" spans="1:7" s="7" customFormat="1" ht="48" customHeight="1">
      <c r="A86" s="6"/>
      <c r="B86" s="6"/>
      <c r="C86" s="6"/>
      <c r="D86" s="6"/>
      <c r="E86" s="6"/>
      <c r="F86" s="6"/>
      <c r="G86" s="65"/>
    </row>
    <row r="87" spans="1:7" s="27" customFormat="1" ht="84" customHeight="1">
      <c r="A87" s="128"/>
      <c r="B87" s="457" t="s">
        <v>72</v>
      </c>
      <c r="C87" s="457"/>
      <c r="D87" s="457"/>
      <c r="E87" s="457"/>
      <c r="F87" s="457"/>
      <c r="G87" s="191"/>
    </row>
    <row r="88" spans="1:7" s="7" customFormat="1" ht="31.5" customHeight="1">
      <c r="A88" s="6"/>
      <c r="B88" s="6"/>
      <c r="C88" s="6"/>
      <c r="D88" s="6"/>
      <c r="E88" s="6"/>
      <c r="F88" s="6"/>
      <c r="G88" s="65"/>
    </row>
    <row r="89" spans="1:7" s="7" customFormat="1" ht="40.5" customHeight="1">
      <c r="A89" s="6"/>
      <c r="B89" s="6"/>
      <c r="C89" s="6"/>
      <c r="D89" s="6"/>
      <c r="E89" s="6"/>
      <c r="F89" s="6"/>
      <c r="G89" s="65"/>
    </row>
    <row r="90" spans="1:7" s="25" customFormat="1" ht="74.25" customHeight="1">
      <c r="A90" s="135" t="s">
        <v>105</v>
      </c>
      <c r="B90" s="225" t="s">
        <v>4</v>
      </c>
      <c r="C90" s="224" t="s">
        <v>127</v>
      </c>
      <c r="D90" s="224" t="s">
        <v>128</v>
      </c>
      <c r="E90" s="224" t="s">
        <v>115</v>
      </c>
      <c r="F90" s="224" t="s">
        <v>129</v>
      </c>
      <c r="G90" s="139"/>
    </row>
    <row r="91" spans="1:7" s="82" customFormat="1" ht="54" customHeight="1">
      <c r="A91" s="230">
        <v>1</v>
      </c>
      <c r="B91" s="231" t="s">
        <v>5</v>
      </c>
      <c r="C91" s="229">
        <v>26</v>
      </c>
      <c r="D91" s="229">
        <v>26</v>
      </c>
      <c r="E91" s="229">
        <v>26</v>
      </c>
      <c r="F91" s="229">
        <v>26</v>
      </c>
      <c r="G91" s="192"/>
    </row>
    <row r="92" spans="1:7" s="21" customFormat="1" ht="69" customHeight="1">
      <c r="A92" s="326">
        <v>2</v>
      </c>
      <c r="B92" s="326" t="s">
        <v>0</v>
      </c>
      <c r="C92" s="347">
        <v>165423</v>
      </c>
      <c r="D92" s="347">
        <v>161000</v>
      </c>
      <c r="E92" s="348">
        <v>165000</v>
      </c>
      <c r="F92" s="348">
        <v>168000</v>
      </c>
      <c r="G92" s="217"/>
    </row>
    <row r="93" spans="1:7" s="21" customFormat="1" ht="66.75" customHeight="1">
      <c r="A93" s="326">
        <v>3</v>
      </c>
      <c r="B93" s="326" t="s">
        <v>1</v>
      </c>
      <c r="C93" s="348">
        <v>30000</v>
      </c>
      <c r="D93" s="348">
        <v>42000</v>
      </c>
      <c r="E93" s="348">
        <v>42000</v>
      </c>
      <c r="F93" s="348">
        <v>43000</v>
      </c>
      <c r="G93" s="191"/>
    </row>
    <row r="94" spans="1:7" s="21" customFormat="1" ht="53.25" customHeight="1">
      <c r="A94" s="326">
        <v>4</v>
      </c>
      <c r="B94" s="326" t="s">
        <v>2</v>
      </c>
      <c r="C94" s="349"/>
      <c r="D94" s="349"/>
      <c r="E94" s="349"/>
      <c r="F94" s="349"/>
      <c r="G94" s="191"/>
    </row>
    <row r="95" spans="1:7" s="21" customFormat="1" ht="60" customHeight="1">
      <c r="A95" s="326">
        <v>5</v>
      </c>
      <c r="B95" s="326" t="s">
        <v>3</v>
      </c>
      <c r="C95" s="349"/>
      <c r="D95" s="349">
        <v>0</v>
      </c>
      <c r="E95" s="349"/>
      <c r="F95" s="349"/>
      <c r="G95" s="191"/>
    </row>
    <row r="96" spans="1:7" s="21" customFormat="1" ht="48.75" customHeight="1">
      <c r="A96" s="326">
        <v>6</v>
      </c>
      <c r="B96" s="326" t="s">
        <v>6</v>
      </c>
      <c r="C96" s="349"/>
      <c r="D96" s="349"/>
      <c r="E96" s="349"/>
      <c r="F96" s="349"/>
      <c r="G96" s="191"/>
    </row>
    <row r="97" spans="1:7" s="21" customFormat="1" ht="64.5" customHeight="1">
      <c r="A97" s="326">
        <v>7</v>
      </c>
      <c r="B97" s="326" t="s">
        <v>7</v>
      </c>
      <c r="C97" s="350">
        <v>3000</v>
      </c>
      <c r="D97" s="350">
        <v>5000</v>
      </c>
      <c r="E97" s="349">
        <v>6000</v>
      </c>
      <c r="F97" s="349">
        <v>8000</v>
      </c>
      <c r="G97" s="215"/>
    </row>
    <row r="98" spans="1:7" s="21" customFormat="1" ht="57.75" customHeight="1">
      <c r="A98" s="326">
        <v>8</v>
      </c>
      <c r="B98" s="326" t="s">
        <v>19</v>
      </c>
      <c r="C98" s="349"/>
      <c r="D98" s="349"/>
      <c r="E98" s="349"/>
      <c r="F98" s="349"/>
      <c r="G98" s="191"/>
    </row>
    <row r="99" spans="1:7" s="21" customFormat="1" ht="54.75" customHeight="1">
      <c r="A99" s="326">
        <v>9</v>
      </c>
      <c r="B99" s="326" t="s">
        <v>8</v>
      </c>
      <c r="C99" s="349"/>
      <c r="D99" s="349"/>
      <c r="E99" s="349"/>
      <c r="F99" s="349"/>
      <c r="G99" s="191"/>
    </row>
    <row r="100" spans="1:7" s="21" customFormat="1" ht="54.75" customHeight="1">
      <c r="A100" s="326">
        <v>10</v>
      </c>
      <c r="B100" s="326" t="s">
        <v>9</v>
      </c>
      <c r="C100" s="349"/>
      <c r="D100" s="349">
        <v>20000</v>
      </c>
      <c r="E100" s="349"/>
      <c r="F100" s="349"/>
      <c r="G100" s="191"/>
    </row>
    <row r="101" spans="1:7" s="88" customFormat="1" ht="81" customHeight="1">
      <c r="A101" s="127"/>
      <c r="B101" s="351" t="s">
        <v>26</v>
      </c>
      <c r="C101" s="352">
        <f>SUM(C92:C100)</f>
        <v>198423</v>
      </c>
      <c r="D101" s="352">
        <f>SUM(D92:D100)</f>
        <v>228000</v>
      </c>
      <c r="E101" s="345">
        <f>SUM(E92:E100)</f>
        <v>213000</v>
      </c>
      <c r="F101" s="345">
        <f>SUM(F92:F100)</f>
        <v>219000</v>
      </c>
      <c r="G101" s="191"/>
    </row>
    <row r="102" spans="1:7" s="7" customFormat="1" ht="33" customHeight="1">
      <c r="A102" s="6"/>
      <c r="B102" s="6"/>
      <c r="C102" s="6"/>
      <c r="D102" s="6"/>
      <c r="E102" s="6"/>
      <c r="F102" s="6"/>
      <c r="G102" s="65"/>
    </row>
    <row r="103" spans="1:7" s="25" customFormat="1" ht="76.5" customHeight="1">
      <c r="A103" s="457" t="s">
        <v>73</v>
      </c>
      <c r="B103" s="457"/>
      <c r="C103" s="457"/>
      <c r="D103" s="457"/>
      <c r="E103" s="457"/>
      <c r="F103" s="457"/>
      <c r="G103" s="191"/>
    </row>
    <row r="104" spans="1:7" s="7" customFormat="1" ht="30.75" customHeight="1">
      <c r="A104" s="6"/>
      <c r="B104" s="6"/>
      <c r="C104" s="6"/>
      <c r="D104" s="6"/>
      <c r="E104" s="6"/>
      <c r="F104" s="6"/>
      <c r="G104" s="65"/>
    </row>
    <row r="105" spans="1:7" s="25" customFormat="1" ht="72.75" customHeight="1">
      <c r="A105" s="135" t="s">
        <v>105</v>
      </c>
      <c r="B105" s="225" t="s">
        <v>4</v>
      </c>
      <c r="C105" s="224" t="s">
        <v>127</v>
      </c>
      <c r="D105" s="224" t="s">
        <v>128</v>
      </c>
      <c r="E105" s="224" t="s">
        <v>115</v>
      </c>
      <c r="F105" s="224" t="s">
        <v>129</v>
      </c>
      <c r="G105" s="122"/>
    </row>
    <row r="106" spans="1:7" s="78" customFormat="1" ht="55.5" customHeight="1">
      <c r="A106" s="79">
        <v>1</v>
      </c>
      <c r="B106" s="231" t="s">
        <v>5</v>
      </c>
      <c r="C106" s="229">
        <v>26</v>
      </c>
      <c r="D106" s="229">
        <v>26</v>
      </c>
      <c r="E106" s="229">
        <v>26</v>
      </c>
      <c r="F106" s="229">
        <v>26</v>
      </c>
      <c r="G106" s="194"/>
    </row>
    <row r="107" spans="1:7" s="21" customFormat="1" ht="60.75" customHeight="1">
      <c r="A107" s="325">
        <v>2</v>
      </c>
      <c r="B107" s="325" t="s">
        <v>0</v>
      </c>
      <c r="C107" s="324">
        <v>174000</v>
      </c>
      <c r="D107" s="324">
        <v>174000</v>
      </c>
      <c r="E107" s="324">
        <v>180000</v>
      </c>
      <c r="F107" s="324">
        <v>183000</v>
      </c>
      <c r="G107" s="188"/>
    </row>
    <row r="108" spans="1:7" s="21" customFormat="1" ht="58.5" customHeight="1">
      <c r="A108" s="325">
        <v>3</v>
      </c>
      <c r="B108" s="325" t="s">
        <v>1</v>
      </c>
      <c r="C108" s="324">
        <v>300000</v>
      </c>
      <c r="D108" s="324">
        <v>422000</v>
      </c>
      <c r="E108" s="324">
        <v>450000</v>
      </c>
      <c r="F108" s="324">
        <v>470000</v>
      </c>
      <c r="G108" s="144"/>
    </row>
    <row r="109" spans="1:7" s="21" customFormat="1" ht="63" customHeight="1">
      <c r="A109" s="325">
        <v>4</v>
      </c>
      <c r="B109" s="325" t="s">
        <v>2</v>
      </c>
      <c r="C109" s="324">
        <v>180000</v>
      </c>
      <c r="D109" s="324">
        <v>245000</v>
      </c>
      <c r="E109" s="324">
        <v>250000</v>
      </c>
      <c r="F109" s="324">
        <v>255000</v>
      </c>
      <c r="G109" s="188"/>
    </row>
    <row r="110" spans="1:7" s="21" customFormat="1" ht="72.75" customHeight="1">
      <c r="A110" s="325">
        <v>5</v>
      </c>
      <c r="B110" s="325" t="s">
        <v>3</v>
      </c>
      <c r="C110" s="428">
        <v>2504507</v>
      </c>
      <c r="D110" s="428">
        <v>3077093</v>
      </c>
      <c r="E110" s="324">
        <v>4246190</v>
      </c>
      <c r="F110" s="324">
        <v>4705878</v>
      </c>
      <c r="G110" s="416"/>
    </row>
    <row r="111" spans="1:7" s="21" customFormat="1" ht="59.25" customHeight="1">
      <c r="A111" s="325">
        <v>6</v>
      </c>
      <c r="B111" s="325" t="s">
        <v>6</v>
      </c>
      <c r="C111" s="428"/>
      <c r="D111" s="428"/>
      <c r="E111" s="324"/>
      <c r="F111" s="324"/>
      <c r="G111" s="101"/>
    </row>
    <row r="112" spans="1:7" s="21" customFormat="1" ht="68.25" customHeight="1">
      <c r="A112" s="325">
        <v>7</v>
      </c>
      <c r="B112" s="325" t="s">
        <v>7</v>
      </c>
      <c r="C112" s="428">
        <v>65000</v>
      </c>
      <c r="D112" s="428">
        <v>65000</v>
      </c>
      <c r="E112" s="324">
        <v>87000</v>
      </c>
      <c r="F112" s="324">
        <v>90000</v>
      </c>
      <c r="G112" s="68"/>
    </row>
    <row r="113" spans="1:7" s="21" customFormat="1" ht="71.25" customHeight="1">
      <c r="A113" s="325">
        <v>8</v>
      </c>
      <c r="B113" s="325" t="s">
        <v>18</v>
      </c>
      <c r="C113" s="428">
        <v>42000</v>
      </c>
      <c r="D113" s="428">
        <v>50000</v>
      </c>
      <c r="E113" s="324">
        <v>50000</v>
      </c>
      <c r="F113" s="324">
        <v>52000</v>
      </c>
      <c r="G113" s="72"/>
    </row>
    <row r="114" spans="1:7" s="21" customFormat="1" ht="52.5" customHeight="1">
      <c r="A114" s="325">
        <v>9</v>
      </c>
      <c r="B114" s="325" t="s">
        <v>8</v>
      </c>
      <c r="C114" s="428"/>
      <c r="D114" s="428"/>
      <c r="E114" s="324"/>
      <c r="F114" s="324"/>
      <c r="G114" s="101"/>
    </row>
    <row r="115" spans="1:7" s="21" customFormat="1" ht="67.5" customHeight="1">
      <c r="A115" s="325">
        <v>10</v>
      </c>
      <c r="B115" s="325" t="s">
        <v>9</v>
      </c>
      <c r="C115" s="428">
        <v>628000</v>
      </c>
      <c r="D115" s="428">
        <v>316669</v>
      </c>
      <c r="E115" s="324">
        <v>229750</v>
      </c>
      <c r="F115" s="324">
        <v>226875</v>
      </c>
      <c r="G115" s="416"/>
    </row>
    <row r="116" spans="1:7" s="89" customFormat="1" ht="78.75" customHeight="1">
      <c r="A116" s="135" t="s">
        <v>105</v>
      </c>
      <c r="B116" s="134" t="s">
        <v>26</v>
      </c>
      <c r="C116" s="219">
        <f>SUM(C107:C115)</f>
        <v>3893507</v>
      </c>
      <c r="D116" s="219">
        <f>SUM(D107:D115)</f>
        <v>4349762</v>
      </c>
      <c r="E116" s="219">
        <f>SUM(E107:E115)</f>
        <v>5492940</v>
      </c>
      <c r="F116" s="219">
        <f>SUM(F107:F115)</f>
        <v>5982753</v>
      </c>
      <c r="G116" s="148"/>
    </row>
    <row r="117" spans="1:7" s="7" customFormat="1" ht="30.75" customHeight="1">
      <c r="A117" s="6"/>
      <c r="B117" s="6"/>
      <c r="C117" s="6"/>
      <c r="D117" s="6"/>
      <c r="E117" s="6"/>
      <c r="F117" s="6"/>
      <c r="G117" s="65"/>
    </row>
    <row r="118" spans="1:7" s="7" customFormat="1" ht="29.25" customHeight="1">
      <c r="A118" s="6"/>
      <c r="B118" s="6"/>
      <c r="C118" s="6"/>
      <c r="D118" s="6"/>
      <c r="E118" s="6"/>
      <c r="F118" s="6"/>
      <c r="G118" s="65"/>
    </row>
    <row r="119" spans="1:7" s="27" customFormat="1" ht="73.5" customHeight="1">
      <c r="A119" s="128"/>
      <c r="B119" s="457" t="s">
        <v>10</v>
      </c>
      <c r="C119" s="457"/>
      <c r="D119" s="457"/>
      <c r="E119" s="457"/>
      <c r="F119" s="457"/>
      <c r="G119" s="191"/>
    </row>
    <row r="120" spans="1:7" s="7" customFormat="1" ht="30" customHeight="1">
      <c r="A120" s="6"/>
      <c r="B120" s="6"/>
      <c r="C120" s="6"/>
      <c r="D120" s="6"/>
      <c r="E120" s="6"/>
      <c r="F120" s="6"/>
      <c r="G120" s="65"/>
    </row>
    <row r="121" spans="1:7" s="27" customFormat="1" ht="72.75" customHeight="1">
      <c r="A121" s="135" t="s">
        <v>105</v>
      </c>
      <c r="B121" s="225" t="s">
        <v>4</v>
      </c>
      <c r="C121" s="224" t="s">
        <v>127</v>
      </c>
      <c r="D121" s="224" t="s">
        <v>128</v>
      </c>
      <c r="E121" s="224" t="s">
        <v>115</v>
      </c>
      <c r="F121" s="224" t="s">
        <v>129</v>
      </c>
      <c r="G121" s="139"/>
    </row>
    <row r="122" spans="1:7" s="82" customFormat="1" ht="54" customHeight="1">
      <c r="A122" s="77">
        <v>1</v>
      </c>
      <c r="B122" s="129" t="s">
        <v>5</v>
      </c>
      <c r="C122" s="130">
        <v>1</v>
      </c>
      <c r="D122" s="130">
        <v>1</v>
      </c>
      <c r="E122" s="130">
        <v>1</v>
      </c>
      <c r="F122" s="130">
        <v>1</v>
      </c>
      <c r="G122" s="192"/>
    </row>
    <row r="123" spans="1:7" s="21" customFormat="1" ht="63.75" customHeight="1">
      <c r="A123" s="325">
        <v>2</v>
      </c>
      <c r="B123" s="325" t="s">
        <v>0</v>
      </c>
      <c r="C123" s="324">
        <v>6500</v>
      </c>
      <c r="D123" s="324">
        <v>6500</v>
      </c>
      <c r="E123" s="353">
        <v>7000</v>
      </c>
      <c r="F123" s="353">
        <v>7000</v>
      </c>
      <c r="G123" s="188"/>
    </row>
    <row r="124" spans="1:7" s="21" customFormat="1" ht="72" customHeight="1">
      <c r="A124" s="325">
        <v>3</v>
      </c>
      <c r="B124" s="325" t="s">
        <v>1</v>
      </c>
      <c r="C124" s="353">
        <v>2000</v>
      </c>
      <c r="D124" s="353">
        <v>2000</v>
      </c>
      <c r="E124" s="353">
        <v>2000</v>
      </c>
      <c r="F124" s="353">
        <v>2000</v>
      </c>
      <c r="G124" s="101"/>
    </row>
    <row r="125" spans="1:7" s="21" customFormat="1" ht="66" customHeight="1">
      <c r="A125" s="325">
        <v>4</v>
      </c>
      <c r="B125" s="325" t="s">
        <v>2</v>
      </c>
      <c r="C125" s="353"/>
      <c r="D125" s="353"/>
      <c r="E125" s="353"/>
      <c r="F125" s="353"/>
      <c r="G125" s="101"/>
    </row>
    <row r="126" spans="1:7" s="21" customFormat="1" ht="64.5" customHeight="1">
      <c r="A126" s="325">
        <v>5</v>
      </c>
      <c r="B126" s="325" t="s">
        <v>3</v>
      </c>
      <c r="C126" s="353"/>
      <c r="D126" s="353"/>
      <c r="E126" s="353"/>
      <c r="F126" s="353"/>
      <c r="G126" s="101"/>
    </row>
    <row r="127" spans="1:7" s="89" customFormat="1" ht="71.25" customHeight="1">
      <c r="A127" s="87"/>
      <c r="B127" s="351" t="s">
        <v>21</v>
      </c>
      <c r="C127" s="345">
        <f>SUM(C123:C126)</f>
        <v>8500</v>
      </c>
      <c r="D127" s="345">
        <f>SUM(D123:D126)</f>
        <v>8500</v>
      </c>
      <c r="E127" s="345">
        <f>SUM(E123:E126)</f>
        <v>9000</v>
      </c>
      <c r="F127" s="345">
        <f>SUM(F123:F126)</f>
        <v>9000</v>
      </c>
      <c r="G127" s="148"/>
    </row>
    <row r="128" spans="1:7" s="7" customFormat="1" ht="50.25" customHeight="1">
      <c r="A128" s="8"/>
      <c r="B128" s="6"/>
      <c r="C128" s="6"/>
      <c r="D128" s="6"/>
      <c r="E128" s="6"/>
      <c r="F128" s="6"/>
      <c r="G128" s="65"/>
    </row>
    <row r="129" spans="1:7" s="80" customFormat="1" ht="82.5" customHeight="1">
      <c r="A129" s="232"/>
      <c r="B129" s="457" t="s">
        <v>74</v>
      </c>
      <c r="C129" s="457"/>
      <c r="D129" s="457"/>
      <c r="E129" s="457"/>
      <c r="F129" s="457"/>
      <c r="G129" s="233"/>
    </row>
    <row r="130" spans="1:7" s="7" customFormat="1" ht="35.25" customHeight="1">
      <c r="A130" s="6"/>
      <c r="B130" s="6"/>
      <c r="C130" s="6"/>
      <c r="D130" s="6"/>
      <c r="E130" s="6"/>
      <c r="F130" s="6"/>
      <c r="G130" s="65"/>
    </row>
    <row r="131" spans="1:7" s="27" customFormat="1" ht="80.25" customHeight="1">
      <c r="A131" s="135" t="s">
        <v>105</v>
      </c>
      <c r="B131" s="67" t="s">
        <v>4</v>
      </c>
      <c r="C131" s="224" t="s">
        <v>127</v>
      </c>
      <c r="D131" s="224" t="s">
        <v>128</v>
      </c>
      <c r="E131" s="224" t="s">
        <v>115</v>
      </c>
      <c r="F131" s="224" t="s">
        <v>129</v>
      </c>
      <c r="G131" s="187"/>
    </row>
    <row r="132" spans="1:7" s="27" customFormat="1" ht="54.75" customHeight="1">
      <c r="A132" s="77">
        <v>1</v>
      </c>
      <c r="B132" s="223" t="s">
        <v>5</v>
      </c>
      <c r="C132" s="222">
        <v>13</v>
      </c>
      <c r="D132" s="222">
        <v>13</v>
      </c>
      <c r="E132" s="222">
        <v>13</v>
      </c>
      <c r="F132" s="222">
        <v>13</v>
      </c>
      <c r="G132" s="113"/>
    </row>
    <row r="133" spans="1:7" s="21" customFormat="1" ht="60" customHeight="1">
      <c r="A133" s="325">
        <v>2</v>
      </c>
      <c r="B133" s="325" t="s">
        <v>0</v>
      </c>
      <c r="C133" s="324">
        <v>69000</v>
      </c>
      <c r="D133" s="324">
        <v>69000</v>
      </c>
      <c r="E133" s="324">
        <v>72000</v>
      </c>
      <c r="F133" s="343">
        <v>73000</v>
      </c>
      <c r="G133" s="217"/>
    </row>
    <row r="134" spans="1:7" s="21" customFormat="1" ht="63" customHeight="1">
      <c r="A134" s="325">
        <v>3</v>
      </c>
      <c r="B134" s="325" t="s">
        <v>1</v>
      </c>
      <c r="C134" s="324">
        <v>20000</v>
      </c>
      <c r="D134" s="324">
        <v>35000</v>
      </c>
      <c r="E134" s="324">
        <v>38000</v>
      </c>
      <c r="F134" s="343">
        <v>40000</v>
      </c>
      <c r="G134" s="215"/>
    </row>
    <row r="135" spans="1:7" s="21" customFormat="1" ht="49.5" customHeight="1">
      <c r="A135" s="325">
        <v>4</v>
      </c>
      <c r="B135" s="325" t="s">
        <v>2</v>
      </c>
      <c r="C135" s="324"/>
      <c r="D135" s="324"/>
      <c r="E135" s="324"/>
      <c r="F135" s="343"/>
      <c r="G135" s="215"/>
    </row>
    <row r="136" spans="1:7" s="21" customFormat="1" ht="64.5" customHeight="1">
      <c r="A136" s="325">
        <v>5</v>
      </c>
      <c r="B136" s="325" t="s">
        <v>3</v>
      </c>
      <c r="C136" s="324">
        <v>645000</v>
      </c>
      <c r="D136" s="324">
        <v>440000</v>
      </c>
      <c r="E136" s="324">
        <v>700000</v>
      </c>
      <c r="F136" s="324">
        <v>800000</v>
      </c>
      <c r="G136" s="215"/>
    </row>
    <row r="137" spans="1:7" s="21" customFormat="1" ht="61.5" customHeight="1">
      <c r="A137" s="325">
        <v>6</v>
      </c>
      <c r="B137" s="325" t="s">
        <v>6</v>
      </c>
      <c r="C137" s="354"/>
      <c r="D137" s="354"/>
      <c r="E137" s="354"/>
      <c r="F137" s="355"/>
      <c r="G137" s="215"/>
    </row>
    <row r="138" spans="1:7" s="21" customFormat="1" ht="67.5" customHeight="1">
      <c r="A138" s="325">
        <v>7</v>
      </c>
      <c r="B138" s="325" t="s">
        <v>7</v>
      </c>
      <c r="C138" s="324">
        <v>20000</v>
      </c>
      <c r="D138" s="324">
        <v>25000</v>
      </c>
      <c r="E138" s="324">
        <v>25000</v>
      </c>
      <c r="F138" s="343">
        <v>27000</v>
      </c>
      <c r="G138" s="215"/>
    </row>
    <row r="139" spans="1:7" s="21" customFormat="1" ht="54" customHeight="1">
      <c r="A139" s="325">
        <v>8</v>
      </c>
      <c r="B139" s="325" t="s">
        <v>2</v>
      </c>
      <c r="C139" s="324"/>
      <c r="D139" s="324"/>
      <c r="E139" s="324"/>
      <c r="F139" s="343"/>
      <c r="G139" s="215"/>
    </row>
    <row r="140" spans="1:7" s="21" customFormat="1" ht="69.75" customHeight="1">
      <c r="A140" s="325">
        <v>9</v>
      </c>
      <c r="B140" s="325" t="s">
        <v>8</v>
      </c>
      <c r="C140" s="324">
        <v>120000</v>
      </c>
      <c r="D140" s="324">
        <v>300000</v>
      </c>
      <c r="E140" s="356">
        <v>310000</v>
      </c>
      <c r="F140" s="357">
        <v>324000</v>
      </c>
      <c r="G140" s="217"/>
    </row>
    <row r="141" spans="1:7" s="21" customFormat="1" ht="69.75" customHeight="1">
      <c r="A141" s="325">
        <v>10</v>
      </c>
      <c r="B141" s="325" t="s">
        <v>9</v>
      </c>
      <c r="C141" s="343">
        <v>102989</v>
      </c>
      <c r="D141" s="343">
        <v>131000</v>
      </c>
      <c r="E141" s="343">
        <v>172000</v>
      </c>
      <c r="F141" s="343">
        <v>193000</v>
      </c>
      <c r="G141" s="215"/>
    </row>
    <row r="142" spans="1:7" s="81" customFormat="1" ht="81.75" customHeight="1">
      <c r="A142" s="87"/>
      <c r="B142" s="351" t="s">
        <v>26</v>
      </c>
      <c r="C142" s="358">
        <f>SUM(C133:C141)</f>
        <v>976989</v>
      </c>
      <c r="D142" s="358">
        <f>SUM(D133:D141)</f>
        <v>1000000</v>
      </c>
      <c r="E142" s="358">
        <f>SUM(E133:E141)</f>
        <v>1317000</v>
      </c>
      <c r="F142" s="358">
        <f>SUM(F133:F141)</f>
        <v>1457000</v>
      </c>
      <c r="G142" s="162"/>
    </row>
    <row r="143" spans="1:7" s="81" customFormat="1" ht="77.25" customHeight="1">
      <c r="A143" s="160"/>
      <c r="B143" s="158"/>
      <c r="C143" s="161"/>
      <c r="D143" s="161"/>
      <c r="E143" s="161"/>
      <c r="F143" s="161"/>
      <c r="G143" s="162"/>
    </row>
    <row r="144" spans="1:7" s="81" customFormat="1" ht="77.25" customHeight="1">
      <c r="A144" s="160"/>
      <c r="B144" s="158"/>
      <c r="C144" s="161"/>
      <c r="D144" s="161"/>
      <c r="E144" s="161"/>
      <c r="F144" s="161"/>
      <c r="G144" s="162"/>
    </row>
    <row r="145" spans="1:7" s="81" customFormat="1" ht="77.25" customHeight="1">
      <c r="A145" s="160"/>
      <c r="B145" s="158"/>
      <c r="C145" s="161"/>
      <c r="D145" s="161"/>
      <c r="E145" s="161"/>
      <c r="F145" s="161"/>
      <c r="G145" s="162"/>
    </row>
    <row r="146" spans="1:7" s="81" customFormat="1" ht="51.75" customHeight="1">
      <c r="A146" s="160"/>
      <c r="B146" s="158"/>
      <c r="C146" s="161"/>
      <c r="D146" s="161"/>
      <c r="E146" s="161"/>
      <c r="F146" s="161"/>
      <c r="G146" s="162"/>
    </row>
    <row r="147" spans="1:7" s="81" customFormat="1" ht="51.75" customHeight="1">
      <c r="A147" s="160"/>
      <c r="B147" s="158"/>
      <c r="C147" s="161"/>
      <c r="D147" s="161"/>
      <c r="E147" s="161"/>
      <c r="F147" s="161"/>
      <c r="G147" s="162"/>
    </row>
    <row r="148" spans="1:7" s="81" customFormat="1" ht="53.25" customHeight="1">
      <c r="A148" s="160"/>
      <c r="B148" s="158"/>
      <c r="C148" s="161"/>
      <c r="D148" s="161"/>
      <c r="E148" s="161"/>
      <c r="F148" s="161"/>
      <c r="G148" s="162"/>
    </row>
    <row r="149" spans="1:7" s="7" customFormat="1" ht="103.5" customHeight="1">
      <c r="A149" s="71"/>
      <c r="B149" s="12"/>
      <c r="C149" s="13"/>
      <c r="D149" s="346"/>
      <c r="E149" s="13"/>
      <c r="F149" s="13"/>
      <c r="G149" s="65"/>
    </row>
    <row r="150" spans="1:7" s="27" customFormat="1" ht="74.25" customHeight="1">
      <c r="A150" s="74"/>
      <c r="B150" s="457" t="s">
        <v>75</v>
      </c>
      <c r="C150" s="457"/>
      <c r="D150" s="457"/>
      <c r="E150" s="457"/>
      <c r="F150" s="128"/>
      <c r="G150" s="191"/>
    </row>
    <row r="151" spans="1:7" s="7" customFormat="1" ht="27.75" customHeight="1">
      <c r="A151" s="6"/>
      <c r="B151" s="6"/>
      <c r="C151" s="6"/>
      <c r="D151" s="6"/>
      <c r="E151" s="6"/>
      <c r="F151" s="6"/>
      <c r="G151" s="65"/>
    </row>
    <row r="152" spans="1:7" s="27" customFormat="1" ht="69" customHeight="1">
      <c r="A152" s="225" t="s">
        <v>105</v>
      </c>
      <c r="B152" s="225" t="s">
        <v>4</v>
      </c>
      <c r="C152" s="224" t="s">
        <v>127</v>
      </c>
      <c r="D152" s="224" t="s">
        <v>128</v>
      </c>
      <c r="E152" s="224" t="s">
        <v>115</v>
      </c>
      <c r="F152" s="224" t="s">
        <v>129</v>
      </c>
      <c r="G152" s="139"/>
    </row>
    <row r="153" spans="1:7" s="82" customFormat="1" ht="51" customHeight="1">
      <c r="A153" s="77">
        <v>1</v>
      </c>
      <c r="B153" s="129" t="s">
        <v>5</v>
      </c>
      <c r="C153" s="301">
        <v>14</v>
      </c>
      <c r="D153" s="301">
        <v>14</v>
      </c>
      <c r="E153" s="301">
        <v>14</v>
      </c>
      <c r="F153" s="301">
        <v>14</v>
      </c>
      <c r="G153" s="192"/>
    </row>
    <row r="154" spans="1:7" s="21" customFormat="1" ht="57" customHeight="1">
      <c r="A154" s="325">
        <v>2</v>
      </c>
      <c r="B154" s="325" t="s">
        <v>0</v>
      </c>
      <c r="C154" s="324">
        <v>79000</v>
      </c>
      <c r="D154" s="324">
        <v>79000</v>
      </c>
      <c r="E154" s="353">
        <v>81000</v>
      </c>
      <c r="F154" s="353">
        <v>81000</v>
      </c>
      <c r="G154" s="188"/>
    </row>
    <row r="155" spans="1:7" s="21" customFormat="1" ht="59.25" customHeight="1">
      <c r="A155" s="325">
        <v>3</v>
      </c>
      <c r="B155" s="325" t="s">
        <v>1</v>
      </c>
      <c r="C155" s="324">
        <v>9000</v>
      </c>
      <c r="D155" s="324">
        <v>13000</v>
      </c>
      <c r="E155" s="353">
        <v>12000</v>
      </c>
      <c r="F155" s="353">
        <v>13000</v>
      </c>
      <c r="G155" s="68"/>
    </row>
    <row r="156" spans="1:7" s="21" customFormat="1" ht="42" customHeight="1">
      <c r="A156" s="325">
        <v>4</v>
      </c>
      <c r="B156" s="325" t="s">
        <v>2</v>
      </c>
      <c r="C156" s="353"/>
      <c r="D156" s="353"/>
      <c r="E156" s="353"/>
      <c r="F156" s="353"/>
      <c r="G156" s="101"/>
    </row>
    <row r="157" spans="1:7" s="21" customFormat="1" ht="53.25" customHeight="1">
      <c r="A157" s="325">
        <v>5</v>
      </c>
      <c r="B157" s="193" t="s">
        <v>3</v>
      </c>
      <c r="C157" s="324"/>
      <c r="D157" s="324"/>
      <c r="E157" s="324"/>
      <c r="F157" s="324"/>
      <c r="G157" s="72"/>
    </row>
    <row r="158" spans="1:7" s="21" customFormat="1" ht="48.75" customHeight="1">
      <c r="A158" s="325">
        <v>6</v>
      </c>
      <c r="B158" s="325" t="s">
        <v>6</v>
      </c>
      <c r="C158" s="353"/>
      <c r="D158" s="353"/>
      <c r="E158" s="353"/>
      <c r="F158" s="353"/>
      <c r="G158" s="101"/>
    </row>
    <row r="159" spans="1:7" s="21" customFormat="1" ht="57" customHeight="1">
      <c r="A159" s="325">
        <v>7</v>
      </c>
      <c r="B159" s="325" t="s">
        <v>7</v>
      </c>
      <c r="C159" s="353">
        <v>4000</v>
      </c>
      <c r="D159" s="353">
        <v>6000</v>
      </c>
      <c r="E159" s="353">
        <v>7000</v>
      </c>
      <c r="F159" s="353">
        <v>8000</v>
      </c>
      <c r="G159" s="68"/>
    </row>
    <row r="160" spans="1:7" s="21" customFormat="1" ht="48.75" customHeight="1">
      <c r="A160" s="325">
        <v>10</v>
      </c>
      <c r="B160" s="325" t="s">
        <v>9</v>
      </c>
      <c r="C160" s="324"/>
      <c r="D160" s="324"/>
      <c r="E160" s="353"/>
      <c r="F160" s="353"/>
      <c r="G160" s="101"/>
    </row>
    <row r="161" spans="1:7" s="89" customFormat="1" ht="93.75" customHeight="1">
      <c r="A161" s="87"/>
      <c r="B161" s="351" t="s">
        <v>26</v>
      </c>
      <c r="C161" s="345">
        <f>SUM(C154:C160)</f>
        <v>92000</v>
      </c>
      <c r="D161" s="345">
        <f>SUM(D154:D160)</f>
        <v>98000</v>
      </c>
      <c r="E161" s="345">
        <f>SUM(E154:E160)</f>
        <v>100000</v>
      </c>
      <c r="F161" s="345">
        <f>SUM(F154:F160)</f>
        <v>102000</v>
      </c>
      <c r="G161" s="148"/>
    </row>
    <row r="162" spans="1:7" s="409" customFormat="1" ht="72" customHeight="1">
      <c r="A162" s="148"/>
      <c r="B162" s="407"/>
      <c r="C162" s="408"/>
      <c r="D162" s="408"/>
      <c r="E162" s="408"/>
      <c r="F162" s="408"/>
      <c r="G162" s="148"/>
    </row>
    <row r="163" spans="1:7" s="409" customFormat="1" ht="93.75" customHeight="1">
      <c r="A163" s="148"/>
      <c r="B163" s="407"/>
      <c r="C163" s="408"/>
      <c r="D163" s="408"/>
      <c r="E163" s="408"/>
      <c r="F163" s="408"/>
      <c r="G163" s="148"/>
    </row>
    <row r="164" spans="1:7" s="7" customFormat="1" ht="114.75" customHeight="1">
      <c r="A164" s="12"/>
      <c r="B164" s="12"/>
      <c r="C164" s="15"/>
      <c r="D164" s="346" t="s">
        <v>60</v>
      </c>
      <c r="E164" s="15"/>
      <c r="F164" s="15"/>
      <c r="G164" s="65"/>
    </row>
    <row r="165" spans="1:7" s="85" customFormat="1" ht="84.75" customHeight="1">
      <c r="A165" s="366"/>
      <c r="B165" s="457" t="s">
        <v>76</v>
      </c>
      <c r="C165" s="457"/>
      <c r="D165" s="457"/>
      <c r="E165" s="457"/>
      <c r="F165" s="366"/>
      <c r="G165" s="193"/>
    </row>
    <row r="166" spans="1:7" s="7" customFormat="1" ht="32.25" customHeight="1">
      <c r="A166" s="6"/>
      <c r="B166" s="6"/>
      <c r="C166" s="6"/>
      <c r="D166" s="6"/>
      <c r="E166" s="6"/>
      <c r="F166" s="6"/>
      <c r="G166" s="65"/>
    </row>
    <row r="167" spans="1:7" s="27" customFormat="1" ht="75.75" customHeight="1">
      <c r="A167" s="135" t="s">
        <v>105</v>
      </c>
      <c r="B167" s="225" t="s">
        <v>4</v>
      </c>
      <c r="C167" s="224" t="s">
        <v>127</v>
      </c>
      <c r="D167" s="224" t="s">
        <v>128</v>
      </c>
      <c r="E167" s="224" t="s">
        <v>115</v>
      </c>
      <c r="F167" s="224" t="s">
        <v>129</v>
      </c>
      <c r="G167" s="136"/>
    </row>
    <row r="168" spans="1:7" s="82" customFormat="1" ht="58.5" customHeight="1">
      <c r="A168" s="77">
        <v>1</v>
      </c>
      <c r="B168" s="129" t="s">
        <v>5</v>
      </c>
      <c r="C168" s="222">
        <v>7</v>
      </c>
      <c r="D168" s="222">
        <v>7</v>
      </c>
      <c r="E168" s="222">
        <v>7</v>
      </c>
      <c r="F168" s="222">
        <v>7</v>
      </c>
      <c r="G168" s="192"/>
    </row>
    <row r="169" spans="1:7" s="21" customFormat="1" ht="69.75" customHeight="1">
      <c r="A169" s="325">
        <v>2</v>
      </c>
      <c r="B169" s="325" t="s">
        <v>0</v>
      </c>
      <c r="C169" s="324">
        <v>46000</v>
      </c>
      <c r="D169" s="324">
        <v>45000</v>
      </c>
      <c r="E169" s="343">
        <v>47000</v>
      </c>
      <c r="F169" s="343">
        <v>49000</v>
      </c>
      <c r="G169" s="188"/>
    </row>
    <row r="170" spans="1:7" s="21" customFormat="1" ht="70.5" customHeight="1">
      <c r="A170" s="325">
        <v>3</v>
      </c>
      <c r="B170" s="325" t="s">
        <v>1</v>
      </c>
      <c r="C170" s="343">
        <v>16000</v>
      </c>
      <c r="D170" s="343">
        <v>59000</v>
      </c>
      <c r="E170" s="343">
        <v>51000</v>
      </c>
      <c r="F170" s="343">
        <v>49000</v>
      </c>
      <c r="G170" s="101"/>
    </row>
    <row r="171" spans="1:7" s="21" customFormat="1" ht="55.5" customHeight="1">
      <c r="A171" s="325">
        <v>4</v>
      </c>
      <c r="B171" s="325" t="s">
        <v>2</v>
      </c>
      <c r="C171" s="343"/>
      <c r="D171" s="343"/>
      <c r="E171" s="343"/>
      <c r="F171" s="343"/>
      <c r="G171" s="101"/>
    </row>
    <row r="172" spans="1:7" s="21" customFormat="1" ht="62.25" customHeight="1">
      <c r="A172" s="325">
        <v>5</v>
      </c>
      <c r="B172" s="325" t="s">
        <v>3</v>
      </c>
      <c r="C172" s="343">
        <v>25000</v>
      </c>
      <c r="D172" s="343">
        <v>654000</v>
      </c>
      <c r="E172" s="428">
        <v>190000</v>
      </c>
      <c r="F172" s="428">
        <v>195000</v>
      </c>
      <c r="G172" s="101"/>
    </row>
    <row r="173" spans="1:7" s="21" customFormat="1" ht="52.5" customHeight="1">
      <c r="A173" s="325">
        <v>6</v>
      </c>
      <c r="B173" s="325" t="s">
        <v>6</v>
      </c>
      <c r="C173" s="343"/>
      <c r="D173" s="343"/>
      <c r="E173" s="343"/>
      <c r="F173" s="343"/>
      <c r="G173" s="101"/>
    </row>
    <row r="174" spans="1:7" s="21" customFormat="1" ht="63" customHeight="1">
      <c r="A174" s="325">
        <v>7</v>
      </c>
      <c r="B174" s="325" t="s">
        <v>7</v>
      </c>
      <c r="C174" s="343">
        <v>28000</v>
      </c>
      <c r="D174" s="343">
        <v>38000</v>
      </c>
      <c r="E174" s="343">
        <v>40000</v>
      </c>
      <c r="F174" s="343">
        <v>42000</v>
      </c>
      <c r="G174" s="68"/>
    </row>
    <row r="175" spans="1:7" s="21" customFormat="1" ht="53.25" customHeight="1">
      <c r="A175" s="325">
        <v>8</v>
      </c>
      <c r="B175" s="325" t="s">
        <v>19</v>
      </c>
      <c r="C175" s="343"/>
      <c r="D175" s="343"/>
      <c r="E175" s="343"/>
      <c r="F175" s="343"/>
      <c r="G175" s="101"/>
    </row>
    <row r="176" spans="1:7" s="21" customFormat="1" ht="53.25" customHeight="1">
      <c r="A176" s="325">
        <v>9</v>
      </c>
      <c r="B176" s="325" t="s">
        <v>8</v>
      </c>
      <c r="C176" s="343"/>
      <c r="D176" s="343"/>
      <c r="E176" s="343"/>
      <c r="F176" s="343"/>
      <c r="G176" s="101"/>
    </row>
    <row r="177" spans="1:7" s="21" customFormat="1" ht="63.75" customHeight="1">
      <c r="A177" s="325">
        <v>10</v>
      </c>
      <c r="B177" s="325" t="s">
        <v>9</v>
      </c>
      <c r="C177" s="343">
        <v>5000</v>
      </c>
      <c r="D177" s="343">
        <v>45000</v>
      </c>
      <c r="E177" s="343"/>
      <c r="F177" s="343"/>
      <c r="G177" s="101"/>
    </row>
    <row r="178" spans="1:7" s="88" customFormat="1" ht="73.5" customHeight="1">
      <c r="A178" s="87"/>
      <c r="B178" s="351" t="s">
        <v>26</v>
      </c>
      <c r="C178" s="345">
        <f>SUM(C169:C177)</f>
        <v>120000</v>
      </c>
      <c r="D178" s="345">
        <f>SUM(D169:D177)</f>
        <v>841000</v>
      </c>
      <c r="E178" s="345">
        <f>SUM(E169:E177)</f>
        <v>328000</v>
      </c>
      <c r="F178" s="345">
        <f>SUM(F169:F177)</f>
        <v>335000</v>
      </c>
      <c r="G178" s="160"/>
    </row>
    <row r="179" spans="1:7" s="7" customFormat="1" ht="34.5" customHeight="1">
      <c r="A179" s="6"/>
      <c r="B179" s="6"/>
      <c r="C179" s="6"/>
      <c r="D179" s="6"/>
      <c r="E179" s="6"/>
      <c r="F179" s="6"/>
      <c r="G179" s="65"/>
    </row>
    <row r="180" spans="1:7" s="85" customFormat="1" ht="81" customHeight="1">
      <c r="A180" s="128"/>
      <c r="B180" s="459" t="s">
        <v>77</v>
      </c>
      <c r="C180" s="460"/>
      <c r="D180" s="460"/>
      <c r="E180" s="461"/>
      <c r="F180" s="128"/>
      <c r="G180" s="191"/>
    </row>
    <row r="181" spans="1:7" s="7" customFormat="1" ht="27.75" customHeight="1">
      <c r="A181" s="6"/>
      <c r="B181" s="6"/>
      <c r="C181" s="6"/>
      <c r="D181" s="6"/>
      <c r="E181" s="6"/>
      <c r="F181" s="6"/>
      <c r="G181" s="65"/>
    </row>
    <row r="182" spans="1:7" s="82" customFormat="1" ht="76.5" customHeight="1">
      <c r="A182" s="135" t="s">
        <v>105</v>
      </c>
      <c r="B182" s="225" t="s">
        <v>4</v>
      </c>
      <c r="C182" s="224" t="s">
        <v>127</v>
      </c>
      <c r="D182" s="224" t="s">
        <v>128</v>
      </c>
      <c r="E182" s="224" t="s">
        <v>115</v>
      </c>
      <c r="F182" s="224" t="s">
        <v>129</v>
      </c>
      <c r="G182" s="139"/>
    </row>
    <row r="183" spans="1:7" s="85" customFormat="1" ht="49.5" customHeight="1">
      <c r="A183" s="77">
        <v>1</v>
      </c>
      <c r="B183" s="129" t="s">
        <v>5</v>
      </c>
      <c r="C183" s="222">
        <v>14</v>
      </c>
      <c r="D183" s="222">
        <v>14</v>
      </c>
      <c r="E183" s="222">
        <v>14</v>
      </c>
      <c r="F183" s="222">
        <v>14</v>
      </c>
      <c r="G183" s="107"/>
    </row>
    <row r="184" spans="1:7" s="21" customFormat="1" ht="58.5" customHeight="1">
      <c r="A184" s="325">
        <v>2</v>
      </c>
      <c r="B184" s="325" t="s">
        <v>0</v>
      </c>
      <c r="C184" s="324">
        <v>83000</v>
      </c>
      <c r="D184" s="324">
        <v>81000</v>
      </c>
      <c r="E184" s="343">
        <v>83000</v>
      </c>
      <c r="F184" s="343">
        <v>86000</v>
      </c>
      <c r="G184" s="188"/>
    </row>
    <row r="185" spans="1:7" s="21" customFormat="1" ht="56.25" customHeight="1">
      <c r="A185" s="325">
        <v>3</v>
      </c>
      <c r="B185" s="325" t="s">
        <v>1</v>
      </c>
      <c r="C185" s="343">
        <v>35000</v>
      </c>
      <c r="D185" s="343">
        <v>45000</v>
      </c>
      <c r="E185" s="343">
        <v>46000</v>
      </c>
      <c r="F185" s="343">
        <v>48000</v>
      </c>
      <c r="G185" s="101"/>
    </row>
    <row r="186" spans="1:7" s="21" customFormat="1" ht="55.5" customHeight="1">
      <c r="A186" s="325">
        <v>4</v>
      </c>
      <c r="B186" s="325" t="s">
        <v>2</v>
      </c>
      <c r="C186" s="343"/>
      <c r="D186" s="343"/>
      <c r="E186" s="343"/>
      <c r="F186" s="343"/>
      <c r="G186" s="101"/>
    </row>
    <row r="187" spans="1:7" s="21" customFormat="1" ht="67.5" customHeight="1">
      <c r="A187" s="325">
        <v>5</v>
      </c>
      <c r="B187" s="325" t="s">
        <v>3</v>
      </c>
      <c r="C187" s="343">
        <v>245000</v>
      </c>
      <c r="D187" s="343">
        <v>500000</v>
      </c>
      <c r="E187" s="343">
        <v>400000</v>
      </c>
      <c r="F187" s="343">
        <v>400000</v>
      </c>
      <c r="G187" s="101"/>
    </row>
    <row r="188" spans="1:7" s="21" customFormat="1" ht="58.5" customHeight="1">
      <c r="A188" s="325">
        <v>6</v>
      </c>
      <c r="B188" s="325" t="s">
        <v>6</v>
      </c>
      <c r="C188" s="343"/>
      <c r="D188" s="343"/>
      <c r="E188" s="343"/>
      <c r="F188" s="343"/>
      <c r="G188" s="101"/>
    </row>
    <row r="189" spans="1:7" s="21" customFormat="1" ht="63.75" customHeight="1">
      <c r="A189" s="325">
        <v>7</v>
      </c>
      <c r="B189" s="325" t="s">
        <v>7</v>
      </c>
      <c r="C189" s="343">
        <v>27000</v>
      </c>
      <c r="D189" s="343">
        <v>35000</v>
      </c>
      <c r="E189" s="343">
        <v>37000</v>
      </c>
      <c r="F189" s="343">
        <v>38000</v>
      </c>
      <c r="G189" s="68"/>
    </row>
    <row r="190" spans="1:7" s="21" customFormat="1" ht="51.75" customHeight="1">
      <c r="A190" s="325">
        <v>8</v>
      </c>
      <c r="B190" s="325" t="s">
        <v>19</v>
      </c>
      <c r="C190" s="343"/>
      <c r="D190" s="343"/>
      <c r="E190" s="343"/>
      <c r="F190" s="343"/>
      <c r="G190" s="101"/>
    </row>
    <row r="191" spans="1:7" s="21" customFormat="1" ht="64.5" customHeight="1">
      <c r="A191" s="325">
        <v>9</v>
      </c>
      <c r="B191" s="325" t="s">
        <v>8</v>
      </c>
      <c r="C191" s="343">
        <v>110000</v>
      </c>
      <c r="D191" s="343">
        <v>300000</v>
      </c>
      <c r="E191" s="357">
        <v>312000</v>
      </c>
      <c r="F191" s="357">
        <v>320000</v>
      </c>
      <c r="G191" s="188"/>
    </row>
    <row r="192" spans="1:7" s="21" customFormat="1" ht="69.75" customHeight="1">
      <c r="A192" s="325">
        <v>10</v>
      </c>
      <c r="B192" s="325" t="s">
        <v>9</v>
      </c>
      <c r="C192" s="343">
        <v>81000</v>
      </c>
      <c r="D192" s="343"/>
      <c r="E192" s="343">
        <v>100000</v>
      </c>
      <c r="F192" s="343">
        <v>100000</v>
      </c>
      <c r="G192" s="101"/>
    </row>
    <row r="193" spans="1:7" s="88" customFormat="1" ht="77.25" customHeight="1">
      <c r="A193" s="87"/>
      <c r="B193" s="351" t="s">
        <v>26</v>
      </c>
      <c r="C193" s="345">
        <f>SUM(C184:C192)</f>
        <v>581000</v>
      </c>
      <c r="D193" s="345">
        <f>SUM(D184:D192)</f>
        <v>961000</v>
      </c>
      <c r="E193" s="345">
        <f>SUM(E184:E192)</f>
        <v>978000</v>
      </c>
      <c r="F193" s="345">
        <f>SUM(F184:F192)</f>
        <v>992000</v>
      </c>
      <c r="G193" s="191"/>
    </row>
    <row r="194" spans="1:7" s="7" customFormat="1" ht="29.25" customHeight="1">
      <c r="A194" s="12"/>
      <c r="B194" s="12"/>
      <c r="C194" s="15"/>
      <c r="D194" s="15"/>
      <c r="E194" s="15"/>
      <c r="F194" s="15"/>
      <c r="G194" s="65"/>
    </row>
    <row r="195" spans="1:7" s="85" customFormat="1" ht="90.75" customHeight="1">
      <c r="A195" s="132"/>
      <c r="B195" s="445" t="s">
        <v>86</v>
      </c>
      <c r="C195" s="445"/>
      <c r="D195" s="445"/>
      <c r="E195" s="445"/>
      <c r="F195" s="132"/>
      <c r="G195" s="191"/>
    </row>
    <row r="196" spans="1:7" s="7" customFormat="1" ht="39.75" customHeight="1">
      <c r="A196" s="6"/>
      <c r="B196" s="6"/>
      <c r="C196" s="6"/>
      <c r="D196" s="6"/>
      <c r="E196" s="6"/>
      <c r="F196" s="6"/>
      <c r="G196" s="65"/>
    </row>
    <row r="197" spans="1:7" s="137" customFormat="1" ht="81.75" customHeight="1">
      <c r="A197" s="135" t="s">
        <v>105</v>
      </c>
      <c r="B197" s="225" t="s">
        <v>4</v>
      </c>
      <c r="C197" s="224" t="s">
        <v>127</v>
      </c>
      <c r="D197" s="224" t="s">
        <v>128</v>
      </c>
      <c r="E197" s="224" t="s">
        <v>115</v>
      </c>
      <c r="F197" s="224" t="s">
        <v>129</v>
      </c>
      <c r="G197" s="136"/>
    </row>
    <row r="198" spans="1:7" s="85" customFormat="1" ht="55.5" customHeight="1">
      <c r="A198" s="77">
        <v>1</v>
      </c>
      <c r="B198" s="129" t="s">
        <v>5</v>
      </c>
      <c r="C198" s="222">
        <v>6</v>
      </c>
      <c r="D198" s="222">
        <v>6</v>
      </c>
      <c r="E198" s="222">
        <v>6</v>
      </c>
      <c r="F198" s="222">
        <v>6</v>
      </c>
      <c r="G198" s="191"/>
    </row>
    <row r="199" spans="1:7" s="21" customFormat="1" ht="64.5" customHeight="1">
      <c r="A199" s="325">
        <v>2</v>
      </c>
      <c r="B199" s="325" t="s">
        <v>0</v>
      </c>
      <c r="C199" s="324">
        <v>40000</v>
      </c>
      <c r="D199" s="324">
        <v>39000</v>
      </c>
      <c r="E199" s="343">
        <v>40000</v>
      </c>
      <c r="F199" s="343">
        <v>41000</v>
      </c>
      <c r="G199" s="217"/>
    </row>
    <row r="200" spans="1:7" s="21" customFormat="1" ht="61.5" customHeight="1">
      <c r="A200" s="325">
        <v>3</v>
      </c>
      <c r="B200" s="325" t="s">
        <v>1</v>
      </c>
      <c r="C200" s="343">
        <v>10000</v>
      </c>
      <c r="D200" s="343">
        <v>14000</v>
      </c>
      <c r="E200" s="343">
        <v>20000</v>
      </c>
      <c r="F200" s="343">
        <v>22000</v>
      </c>
      <c r="G200" s="191"/>
    </row>
    <row r="201" spans="1:7" s="21" customFormat="1" ht="52.5" customHeight="1">
      <c r="A201" s="325">
        <v>4</v>
      </c>
      <c r="B201" s="325" t="s">
        <v>2</v>
      </c>
      <c r="C201" s="343"/>
      <c r="D201" s="343"/>
      <c r="E201" s="343"/>
      <c r="F201" s="343"/>
      <c r="G201" s="191"/>
    </row>
    <row r="202" spans="1:7" s="21" customFormat="1" ht="52.5" customHeight="1">
      <c r="A202" s="325">
        <v>5</v>
      </c>
      <c r="B202" s="325" t="s">
        <v>3</v>
      </c>
      <c r="C202" s="343"/>
      <c r="D202" s="343"/>
      <c r="E202" s="343"/>
      <c r="F202" s="343"/>
      <c r="G202" s="191"/>
    </row>
    <row r="203" spans="1:7" s="21" customFormat="1" ht="51" customHeight="1">
      <c r="A203" s="325">
        <v>6</v>
      </c>
      <c r="B203" s="325" t="s">
        <v>6</v>
      </c>
      <c r="C203" s="343"/>
      <c r="D203" s="343"/>
      <c r="E203" s="343"/>
      <c r="F203" s="343"/>
      <c r="G203" s="191"/>
    </row>
    <row r="204" spans="1:7" s="21" customFormat="1" ht="59.25" customHeight="1">
      <c r="A204" s="325">
        <v>7</v>
      </c>
      <c r="B204" s="325" t="s">
        <v>7</v>
      </c>
      <c r="C204" s="343">
        <v>13000</v>
      </c>
      <c r="D204" s="343">
        <v>20000</v>
      </c>
      <c r="E204" s="343">
        <v>25000</v>
      </c>
      <c r="F204" s="343">
        <v>26000</v>
      </c>
      <c r="G204" s="215"/>
    </row>
    <row r="205" spans="1:7" s="21" customFormat="1" ht="56.25" customHeight="1">
      <c r="A205" s="325">
        <v>8</v>
      </c>
      <c r="B205" s="325" t="s">
        <v>18</v>
      </c>
      <c r="C205" s="343"/>
      <c r="D205" s="343"/>
      <c r="E205" s="343"/>
      <c r="F205" s="343"/>
      <c r="G205" s="191"/>
    </row>
    <row r="206" spans="1:7" s="21" customFormat="1" ht="62.25" customHeight="1">
      <c r="A206" s="325">
        <v>9</v>
      </c>
      <c r="B206" s="325" t="s">
        <v>22</v>
      </c>
      <c r="C206" s="324">
        <v>70000</v>
      </c>
      <c r="D206" s="324">
        <v>85000</v>
      </c>
      <c r="E206" s="357">
        <v>87000</v>
      </c>
      <c r="F206" s="357">
        <v>90000</v>
      </c>
      <c r="G206" s="217"/>
    </row>
    <row r="207" spans="1:7" s="21" customFormat="1" ht="61.5" customHeight="1">
      <c r="A207" s="325">
        <v>10</v>
      </c>
      <c r="B207" s="325" t="s">
        <v>23</v>
      </c>
      <c r="C207" s="353"/>
      <c r="D207" s="353"/>
      <c r="E207" s="353"/>
      <c r="F207" s="353"/>
      <c r="G207" s="191"/>
    </row>
    <row r="208" spans="1:7" s="138" customFormat="1" ht="81.75" customHeight="1">
      <c r="A208" s="127"/>
      <c r="B208" s="351" t="s">
        <v>26</v>
      </c>
      <c r="C208" s="345">
        <f>SUM(C199:C207)</f>
        <v>133000</v>
      </c>
      <c r="D208" s="345">
        <f>SUM(D199:D207)</f>
        <v>158000</v>
      </c>
      <c r="E208" s="345">
        <f>SUM(E199:E207)</f>
        <v>172000</v>
      </c>
      <c r="F208" s="345">
        <f>SUM(F199:F207)</f>
        <v>179000</v>
      </c>
      <c r="G208" s="191"/>
    </row>
    <row r="209" spans="1:7" s="138" customFormat="1" ht="77.25" customHeight="1">
      <c r="A209" s="158"/>
      <c r="B209" s="158"/>
      <c r="C209" s="159"/>
      <c r="D209" s="159"/>
      <c r="E209" s="159"/>
      <c r="F209" s="159"/>
      <c r="G209" s="193"/>
    </row>
    <row r="210" spans="1:7" s="138" customFormat="1" ht="77.25" customHeight="1">
      <c r="A210" s="158"/>
      <c r="B210" s="158"/>
      <c r="C210" s="159"/>
      <c r="D210" s="159"/>
      <c r="E210" s="159"/>
      <c r="F210" s="159"/>
      <c r="G210" s="193"/>
    </row>
    <row r="211" spans="1:7" s="138" customFormat="1" ht="77.25" customHeight="1">
      <c r="A211" s="158"/>
      <c r="B211" s="158"/>
      <c r="C211" s="159"/>
      <c r="D211" s="159"/>
      <c r="E211" s="159"/>
      <c r="F211" s="159"/>
      <c r="G211" s="193"/>
    </row>
    <row r="212" spans="1:7" s="66" customFormat="1" ht="105" customHeight="1">
      <c r="A212" s="71"/>
      <c r="B212" s="63"/>
      <c r="C212" s="64"/>
      <c r="D212" s="227"/>
      <c r="E212" s="64"/>
      <c r="F212" s="64"/>
      <c r="G212" s="65"/>
    </row>
    <row r="213" spans="1:7" s="85" customFormat="1" ht="99" customHeight="1">
      <c r="A213" s="234"/>
      <c r="B213" s="466" t="s">
        <v>87</v>
      </c>
      <c r="C213" s="466"/>
      <c r="D213" s="466"/>
      <c r="E213" s="466"/>
      <c r="F213" s="466"/>
      <c r="G213" s="191"/>
    </row>
    <row r="214" spans="1:7" s="7" customFormat="1" ht="30.75" customHeight="1">
      <c r="A214" s="6"/>
      <c r="B214" s="6"/>
      <c r="C214" s="6"/>
      <c r="D214" s="6"/>
      <c r="E214" s="6"/>
      <c r="F214" s="6"/>
      <c r="G214" s="65"/>
    </row>
    <row r="215" spans="1:7" s="137" customFormat="1" ht="75" customHeight="1">
      <c r="A215" s="135" t="s">
        <v>105</v>
      </c>
      <c r="B215" s="225" t="s">
        <v>4</v>
      </c>
      <c r="C215" s="224" t="s">
        <v>127</v>
      </c>
      <c r="D215" s="224" t="s">
        <v>128</v>
      </c>
      <c r="E215" s="224" t="s">
        <v>115</v>
      </c>
      <c r="F215" s="224" t="s">
        <v>129</v>
      </c>
      <c r="G215" s="136"/>
    </row>
    <row r="216" spans="1:7" s="85" customFormat="1" ht="52.5" customHeight="1">
      <c r="A216" s="77">
        <v>1</v>
      </c>
      <c r="B216" s="223" t="s">
        <v>5</v>
      </c>
      <c r="C216" s="222">
        <v>13</v>
      </c>
      <c r="D216" s="222">
        <v>13</v>
      </c>
      <c r="E216" s="222">
        <v>13</v>
      </c>
      <c r="F216" s="222">
        <v>13</v>
      </c>
      <c r="G216" s="139"/>
    </row>
    <row r="217" spans="1:7" s="21" customFormat="1" ht="62.25" customHeight="1">
      <c r="A217" s="325">
        <v>2</v>
      </c>
      <c r="B217" s="325" t="s">
        <v>0</v>
      </c>
      <c r="C217" s="324">
        <v>77000</v>
      </c>
      <c r="D217" s="324">
        <v>78000</v>
      </c>
      <c r="E217" s="343">
        <v>79000</v>
      </c>
      <c r="F217" s="343">
        <v>80000</v>
      </c>
      <c r="G217" s="188"/>
    </row>
    <row r="218" spans="1:7" s="21" customFormat="1" ht="67.5" customHeight="1">
      <c r="A218" s="325">
        <v>3</v>
      </c>
      <c r="B218" s="325" t="s">
        <v>1</v>
      </c>
      <c r="C218" s="343">
        <v>11000</v>
      </c>
      <c r="D218" s="343">
        <v>12000</v>
      </c>
      <c r="E218" s="343">
        <v>13000</v>
      </c>
      <c r="F218" s="343">
        <v>13000</v>
      </c>
      <c r="G218" s="101"/>
    </row>
    <row r="219" spans="1:7" s="21" customFormat="1" ht="64.5" customHeight="1">
      <c r="A219" s="325">
        <v>4</v>
      </c>
      <c r="B219" s="325" t="s">
        <v>2</v>
      </c>
      <c r="C219" s="343">
        <v>3000</v>
      </c>
      <c r="D219" s="343">
        <v>4000</v>
      </c>
      <c r="E219" s="343">
        <v>4500</v>
      </c>
      <c r="F219" s="343">
        <v>5000</v>
      </c>
      <c r="G219" s="68"/>
    </row>
    <row r="220" spans="1:7" s="21" customFormat="1" ht="52.5" customHeight="1">
      <c r="A220" s="325">
        <v>5</v>
      </c>
      <c r="B220" s="193" t="s">
        <v>3</v>
      </c>
      <c r="C220" s="343"/>
      <c r="D220" s="343"/>
      <c r="E220" s="343"/>
      <c r="F220" s="343"/>
      <c r="G220" s="101"/>
    </row>
    <row r="221" spans="1:7" s="21" customFormat="1" ht="61.5" customHeight="1">
      <c r="A221" s="325">
        <v>6</v>
      </c>
      <c r="B221" s="325" t="s">
        <v>6</v>
      </c>
      <c r="C221" s="343"/>
      <c r="D221" s="343"/>
      <c r="E221" s="343"/>
      <c r="F221" s="343"/>
      <c r="G221" s="101"/>
    </row>
    <row r="222" spans="1:7" s="21" customFormat="1" ht="64.5" customHeight="1">
      <c r="A222" s="325">
        <v>7</v>
      </c>
      <c r="B222" s="325" t="s">
        <v>7</v>
      </c>
      <c r="C222" s="343">
        <v>3000</v>
      </c>
      <c r="D222" s="343">
        <v>4000</v>
      </c>
      <c r="E222" s="343">
        <v>5000</v>
      </c>
      <c r="F222" s="343">
        <v>6000</v>
      </c>
      <c r="G222" s="68"/>
    </row>
    <row r="223" spans="1:7" s="21" customFormat="1" ht="52.5" customHeight="1">
      <c r="A223" s="325">
        <v>8</v>
      </c>
      <c r="B223" s="325" t="s">
        <v>18</v>
      </c>
      <c r="C223" s="343"/>
      <c r="D223" s="343"/>
      <c r="E223" s="343"/>
      <c r="F223" s="343"/>
      <c r="G223" s="101"/>
    </row>
    <row r="224" spans="1:7" s="21" customFormat="1" ht="54" customHeight="1">
      <c r="A224" s="325">
        <v>9</v>
      </c>
      <c r="B224" s="325" t="s">
        <v>8</v>
      </c>
      <c r="C224" s="343"/>
      <c r="D224" s="343"/>
      <c r="E224" s="343"/>
      <c r="F224" s="343"/>
      <c r="G224" s="101"/>
    </row>
    <row r="225" spans="1:7" s="21" customFormat="1" ht="58.5" customHeight="1">
      <c r="A225" s="325">
        <v>10</v>
      </c>
      <c r="B225" s="325" t="s">
        <v>9</v>
      </c>
      <c r="C225" s="343"/>
      <c r="D225" s="343"/>
      <c r="E225" s="343"/>
      <c r="F225" s="343"/>
      <c r="G225" s="101"/>
    </row>
    <row r="226" spans="1:7" s="89" customFormat="1" ht="82.5" customHeight="1">
      <c r="A226" s="87"/>
      <c r="B226" s="351" t="s">
        <v>26</v>
      </c>
      <c r="C226" s="345">
        <f>SUM(C217:C225)</f>
        <v>94000</v>
      </c>
      <c r="D226" s="345">
        <f>SUM(D217:D225)</f>
        <v>98000</v>
      </c>
      <c r="E226" s="345">
        <f>SUM(E217:E225)</f>
        <v>101500</v>
      </c>
      <c r="F226" s="345">
        <f>SUM(F217:F225)</f>
        <v>104000</v>
      </c>
      <c r="G226" s="148"/>
    </row>
    <row r="227" spans="1:7" s="66" customFormat="1" ht="111" customHeight="1">
      <c r="A227" s="63"/>
      <c r="B227" s="63"/>
      <c r="C227" s="64"/>
      <c r="D227" s="346"/>
      <c r="E227" s="64"/>
      <c r="F227" s="64"/>
      <c r="G227" s="65"/>
    </row>
    <row r="228" spans="1:7" s="66" customFormat="1" ht="72.75" customHeight="1">
      <c r="A228" s="63"/>
      <c r="B228" s="63"/>
      <c r="C228" s="64"/>
      <c r="D228" s="346"/>
      <c r="E228" s="64"/>
      <c r="F228" s="64"/>
      <c r="G228" s="65"/>
    </row>
    <row r="229" spans="1:7" s="66" customFormat="1" ht="63" customHeight="1">
      <c r="A229" s="63"/>
      <c r="B229" s="63"/>
      <c r="C229" s="64"/>
      <c r="D229" s="346"/>
      <c r="E229" s="64"/>
      <c r="F229" s="64"/>
      <c r="G229" s="65"/>
    </row>
    <row r="230" spans="1:7" s="66" customFormat="1" ht="74.25" customHeight="1">
      <c r="A230" s="63"/>
      <c r="B230" s="63"/>
      <c r="C230" s="64"/>
      <c r="D230" s="346"/>
      <c r="E230" s="64"/>
      <c r="F230" s="64"/>
      <c r="G230" s="65"/>
    </row>
    <row r="231" spans="1:7" s="66" customFormat="1" ht="111" customHeight="1">
      <c r="A231" s="63"/>
      <c r="B231" s="63"/>
      <c r="C231" s="64"/>
      <c r="D231" s="346"/>
      <c r="E231" s="64"/>
      <c r="F231" s="64"/>
      <c r="G231" s="65"/>
    </row>
    <row r="232" spans="1:7" s="66" customFormat="1" ht="111" customHeight="1">
      <c r="A232" s="63"/>
      <c r="B232" s="63"/>
      <c r="C232" s="64"/>
      <c r="D232" s="346"/>
      <c r="E232" s="64"/>
      <c r="F232" s="64"/>
      <c r="G232" s="65"/>
    </row>
    <row r="233" spans="1:7" s="66" customFormat="1" ht="111" customHeight="1">
      <c r="A233" s="63"/>
      <c r="B233" s="63"/>
      <c r="C233" s="64"/>
      <c r="D233" s="346" t="s">
        <v>61</v>
      </c>
      <c r="E233" s="64"/>
      <c r="F233" s="64"/>
      <c r="G233" s="65"/>
    </row>
    <row r="234" spans="1:7" s="138" customFormat="1" ht="124.5" customHeight="1">
      <c r="A234" s="128"/>
      <c r="B234" s="457" t="s">
        <v>78</v>
      </c>
      <c r="C234" s="457"/>
      <c r="D234" s="457"/>
      <c r="E234" s="457"/>
      <c r="F234" s="128"/>
      <c r="G234" s="191"/>
    </row>
    <row r="235" spans="1:7" s="7" customFormat="1" ht="32.25" customHeight="1">
      <c r="A235" s="6"/>
      <c r="B235" s="6"/>
      <c r="C235" s="6"/>
      <c r="D235" s="6"/>
      <c r="E235" s="6"/>
      <c r="F235" s="6"/>
      <c r="G235" s="65"/>
    </row>
    <row r="236" spans="1:7" s="137" customFormat="1" ht="81" customHeight="1">
      <c r="A236" s="135" t="s">
        <v>105</v>
      </c>
      <c r="B236" s="225" t="s">
        <v>4</v>
      </c>
      <c r="C236" s="224" t="s">
        <v>127</v>
      </c>
      <c r="D236" s="224" t="s">
        <v>128</v>
      </c>
      <c r="E236" s="224" t="s">
        <v>115</v>
      </c>
      <c r="F236" s="224" t="s">
        <v>129</v>
      </c>
      <c r="G236" s="136"/>
    </row>
    <row r="237" spans="1:7" s="85" customFormat="1" ht="66" customHeight="1">
      <c r="A237" s="77">
        <v>1</v>
      </c>
      <c r="B237" s="223" t="s">
        <v>5</v>
      </c>
      <c r="C237" s="174">
        <v>10</v>
      </c>
      <c r="D237" s="174">
        <v>10</v>
      </c>
      <c r="E237" s="174">
        <v>10</v>
      </c>
      <c r="F237" s="174">
        <v>10</v>
      </c>
      <c r="G237" s="191"/>
    </row>
    <row r="238" spans="1:7" s="21" customFormat="1" ht="69" customHeight="1">
      <c r="A238" s="325">
        <v>2</v>
      </c>
      <c r="B238" s="325" t="s">
        <v>0</v>
      </c>
      <c r="C238" s="324">
        <v>72000</v>
      </c>
      <c r="D238" s="324">
        <v>72000</v>
      </c>
      <c r="E238" s="324">
        <v>74000</v>
      </c>
      <c r="F238" s="324">
        <v>75000</v>
      </c>
      <c r="G238" s="217"/>
    </row>
    <row r="239" spans="1:7" s="21" customFormat="1" ht="68.25" customHeight="1">
      <c r="A239" s="325">
        <v>3</v>
      </c>
      <c r="B239" s="325" t="s">
        <v>1</v>
      </c>
      <c r="C239" s="343">
        <v>170000</v>
      </c>
      <c r="D239" s="343">
        <v>195000</v>
      </c>
      <c r="E239" s="343">
        <v>200000</v>
      </c>
      <c r="F239" s="343">
        <v>210000</v>
      </c>
      <c r="G239" s="215"/>
    </row>
    <row r="240" spans="1:7" s="21" customFormat="1" ht="57" customHeight="1">
      <c r="A240" s="325">
        <v>4</v>
      </c>
      <c r="B240" s="325" t="s">
        <v>2</v>
      </c>
      <c r="C240" s="343"/>
      <c r="D240" s="343"/>
      <c r="E240" s="343"/>
      <c r="F240" s="343"/>
      <c r="G240" s="191"/>
    </row>
    <row r="241" spans="1:7" s="21" customFormat="1" ht="64.5" customHeight="1">
      <c r="A241" s="325">
        <v>5</v>
      </c>
      <c r="B241" s="325" t="s">
        <v>3</v>
      </c>
      <c r="C241" s="343">
        <v>300000</v>
      </c>
      <c r="D241" s="343">
        <v>496106</v>
      </c>
      <c r="E241" s="343">
        <v>150000</v>
      </c>
      <c r="F241" s="343">
        <v>175000</v>
      </c>
      <c r="G241" s="191"/>
    </row>
    <row r="242" spans="1:7" s="21" customFormat="1" ht="55.5" customHeight="1">
      <c r="A242" s="325">
        <v>6</v>
      </c>
      <c r="B242" s="325" t="s">
        <v>6</v>
      </c>
      <c r="C242" s="343"/>
      <c r="D242" s="343"/>
      <c r="E242" s="343"/>
      <c r="F242" s="343"/>
      <c r="G242" s="191"/>
    </row>
    <row r="243" spans="1:7" s="21" customFormat="1" ht="64.5" customHeight="1">
      <c r="A243" s="325">
        <v>7</v>
      </c>
      <c r="B243" s="325" t="s">
        <v>7</v>
      </c>
      <c r="C243" s="343">
        <v>150000</v>
      </c>
      <c r="D243" s="343">
        <v>155000</v>
      </c>
      <c r="E243" s="343">
        <v>160000</v>
      </c>
      <c r="F243" s="343">
        <v>165000</v>
      </c>
      <c r="G243" s="191"/>
    </row>
    <row r="244" spans="1:7" s="21" customFormat="1" ht="66.75" customHeight="1">
      <c r="A244" s="325">
        <v>8</v>
      </c>
      <c r="B244" s="325" t="s">
        <v>18</v>
      </c>
      <c r="C244" s="343">
        <v>35000</v>
      </c>
      <c r="D244" s="343">
        <v>42000</v>
      </c>
      <c r="E244" s="343">
        <v>45000</v>
      </c>
      <c r="F244" s="343">
        <v>47000</v>
      </c>
      <c r="G244" s="215"/>
    </row>
    <row r="245" spans="1:7" s="21" customFormat="1" ht="65.25" customHeight="1">
      <c r="A245" s="325">
        <v>9</v>
      </c>
      <c r="B245" s="325" t="s">
        <v>8</v>
      </c>
      <c r="C245" s="343">
        <v>120000</v>
      </c>
      <c r="D245" s="343">
        <v>170000</v>
      </c>
      <c r="E245" s="343">
        <v>175000</v>
      </c>
      <c r="F245" s="343">
        <v>180000</v>
      </c>
      <c r="G245" s="217"/>
    </row>
    <row r="246" spans="1:7" s="21" customFormat="1" ht="68.25" customHeight="1">
      <c r="A246" s="325">
        <v>10</v>
      </c>
      <c r="B246" s="325" t="s">
        <v>9</v>
      </c>
      <c r="C246" s="343">
        <v>200000</v>
      </c>
      <c r="D246" s="343"/>
      <c r="E246" s="343"/>
      <c r="F246" s="343"/>
      <c r="G246" s="191"/>
    </row>
    <row r="247" spans="1:7" s="88" customFormat="1" ht="79.5" customHeight="1">
      <c r="A247" s="87"/>
      <c r="B247" s="351" t="s">
        <v>26</v>
      </c>
      <c r="C247" s="345">
        <f>SUM(C238:C246)</f>
        <v>1047000</v>
      </c>
      <c r="D247" s="345">
        <f>SUM(D238:D246)</f>
        <v>1130106</v>
      </c>
      <c r="E247" s="345">
        <f>SUM(E238:E246)</f>
        <v>804000</v>
      </c>
      <c r="F247" s="345">
        <f>SUM(F238:F246)</f>
        <v>852000</v>
      </c>
      <c r="G247" s="191"/>
    </row>
    <row r="248" spans="1:7" s="7" customFormat="1" ht="30.75" customHeight="1">
      <c r="A248" s="12"/>
      <c r="B248" s="12"/>
      <c r="C248" s="15"/>
      <c r="D248" s="15"/>
      <c r="E248" s="15"/>
      <c r="F248" s="15"/>
      <c r="G248" s="65"/>
    </row>
    <row r="249" spans="1:7" s="7" customFormat="1" ht="30.75" customHeight="1">
      <c r="A249" s="12"/>
      <c r="B249" s="410"/>
      <c r="C249" s="411"/>
      <c r="D249" s="411"/>
      <c r="E249" s="412"/>
      <c r="F249" s="15"/>
      <c r="G249" s="65"/>
    </row>
    <row r="250" spans="1:7" s="7" customFormat="1" ht="62.25" customHeight="1">
      <c r="A250" s="12"/>
      <c r="B250" s="410"/>
      <c r="C250" s="411"/>
      <c r="D250" s="411"/>
      <c r="E250" s="412"/>
      <c r="F250" s="15"/>
      <c r="G250" s="65"/>
    </row>
    <row r="251" spans="1:7" s="7" customFormat="1" ht="78.75" customHeight="1">
      <c r="A251" s="12"/>
      <c r="B251" s="410"/>
      <c r="C251" s="411"/>
      <c r="D251" s="411"/>
      <c r="E251" s="412"/>
      <c r="F251" s="15"/>
      <c r="G251" s="65"/>
    </row>
    <row r="252" spans="1:7" s="81" customFormat="1" ht="82.5" customHeight="1">
      <c r="A252" s="128"/>
      <c r="B252" s="459" t="s">
        <v>79</v>
      </c>
      <c r="C252" s="460"/>
      <c r="D252" s="460"/>
      <c r="E252" s="461"/>
      <c r="F252" s="128"/>
      <c r="G252" s="191"/>
    </row>
    <row r="253" spans="1:7" s="7" customFormat="1" ht="32.25" customHeight="1">
      <c r="A253" s="6"/>
      <c r="B253" s="6"/>
      <c r="C253" s="6"/>
      <c r="D253" s="6"/>
      <c r="E253" s="6"/>
      <c r="F253" s="6"/>
      <c r="G253" s="65"/>
    </row>
    <row r="254" spans="1:7" s="137" customFormat="1" ht="81" customHeight="1">
      <c r="A254" s="135" t="s">
        <v>105</v>
      </c>
      <c r="B254" s="225" t="s">
        <v>4</v>
      </c>
      <c r="C254" s="224" t="s">
        <v>127</v>
      </c>
      <c r="D254" s="224" t="s">
        <v>128</v>
      </c>
      <c r="E254" s="224" t="s">
        <v>115</v>
      </c>
      <c r="F254" s="224" t="s">
        <v>129</v>
      </c>
      <c r="G254" s="136"/>
    </row>
    <row r="255" spans="1:7" s="85" customFormat="1" ht="56.25" customHeight="1">
      <c r="A255" s="77">
        <v>1</v>
      </c>
      <c r="B255" s="223" t="s">
        <v>5</v>
      </c>
      <c r="C255" s="235">
        <f>SUM(C12+C49+C67+C91+C106+C122+C132+C153+C168+C183+C198+C216+C237)</f>
        <v>197</v>
      </c>
      <c r="D255" s="236">
        <f>SUM(D12+D49+D67+D91+D106+D122+D132+D153+D168+D183+D198+D216+D237)</f>
        <v>194</v>
      </c>
      <c r="E255" s="237">
        <f>SUM(E12+E49+E67+E91+E106+E122+E132+E153+E168+E183+E198+E216+E237)</f>
        <v>194</v>
      </c>
      <c r="F255" s="236">
        <f>SUM(F12+F49+F67+F91+F106+F122+F132+F153+F168+F183+F198+F216+F237)</f>
        <v>194</v>
      </c>
      <c r="G255" s="196"/>
    </row>
    <row r="256" spans="1:7" s="21" customFormat="1" ht="73.5" customHeight="1">
      <c r="A256" s="325">
        <v>2</v>
      </c>
      <c r="B256" s="325" t="s">
        <v>0</v>
      </c>
      <c r="C256" s="353">
        <f aca="true" t="shared" si="0" ref="C256:F259">SUM(C13+C31+C50+C68+C92+C107+C123+C133+C154+C169+C184+C199+C217+C238)</f>
        <v>1330923</v>
      </c>
      <c r="D256" s="353">
        <f t="shared" si="0"/>
        <v>1317500</v>
      </c>
      <c r="E256" s="353">
        <f t="shared" si="0"/>
        <v>1348000</v>
      </c>
      <c r="F256" s="353">
        <f t="shared" si="0"/>
        <v>1370000</v>
      </c>
      <c r="G256" s="101"/>
    </row>
    <row r="257" spans="1:7" s="21" customFormat="1" ht="68.25" customHeight="1">
      <c r="A257" s="325">
        <v>3</v>
      </c>
      <c r="B257" s="325" t="s">
        <v>1</v>
      </c>
      <c r="C257" s="353">
        <f t="shared" si="0"/>
        <v>799000</v>
      </c>
      <c r="D257" s="353">
        <f t="shared" si="0"/>
        <v>1124000</v>
      </c>
      <c r="E257" s="353">
        <f t="shared" si="0"/>
        <v>1167000</v>
      </c>
      <c r="F257" s="353">
        <f t="shared" si="0"/>
        <v>1210000</v>
      </c>
      <c r="G257" s="101"/>
    </row>
    <row r="258" spans="1:7" s="21" customFormat="1" ht="74.25" customHeight="1">
      <c r="A258" s="325">
        <v>4</v>
      </c>
      <c r="B258" s="325" t="s">
        <v>2</v>
      </c>
      <c r="C258" s="353">
        <f t="shared" si="0"/>
        <v>183000</v>
      </c>
      <c r="D258" s="353">
        <f t="shared" si="0"/>
        <v>249000</v>
      </c>
      <c r="E258" s="353">
        <f t="shared" si="0"/>
        <v>254500</v>
      </c>
      <c r="F258" s="353">
        <f t="shared" si="0"/>
        <v>260000</v>
      </c>
      <c r="G258" s="101"/>
    </row>
    <row r="259" spans="1:7" s="21" customFormat="1" ht="72" customHeight="1">
      <c r="A259" s="325">
        <v>5</v>
      </c>
      <c r="B259" s="325" t="s">
        <v>32</v>
      </c>
      <c r="C259" s="353">
        <f t="shared" si="0"/>
        <v>3769507</v>
      </c>
      <c r="D259" s="353">
        <f t="shared" si="0"/>
        <v>5267199</v>
      </c>
      <c r="E259" s="353">
        <f t="shared" si="0"/>
        <v>5836190</v>
      </c>
      <c r="F259" s="353">
        <f t="shared" si="0"/>
        <v>6325878</v>
      </c>
      <c r="G259" s="101"/>
    </row>
    <row r="260" spans="1:7" s="21" customFormat="1" ht="65.25" customHeight="1">
      <c r="A260" s="325">
        <v>6</v>
      </c>
      <c r="B260" s="325" t="s">
        <v>33</v>
      </c>
      <c r="C260" s="353">
        <f aca="true" t="shared" si="1" ref="C260:F261">SUM(C17+C35+C54+C72+C96+C111+C137+C158+C173+C188+C203+C221+C242)</f>
        <v>0</v>
      </c>
      <c r="D260" s="353">
        <f t="shared" si="1"/>
        <v>0</v>
      </c>
      <c r="E260" s="353">
        <f t="shared" si="1"/>
        <v>0</v>
      </c>
      <c r="F260" s="353">
        <f t="shared" si="1"/>
        <v>0</v>
      </c>
      <c r="G260" s="101"/>
    </row>
    <row r="261" spans="1:7" s="21" customFormat="1" ht="69" customHeight="1">
      <c r="A261" s="325">
        <v>7</v>
      </c>
      <c r="B261" s="325" t="s">
        <v>7</v>
      </c>
      <c r="C261" s="353">
        <f t="shared" si="1"/>
        <v>386000</v>
      </c>
      <c r="D261" s="353">
        <f t="shared" si="1"/>
        <v>459000</v>
      </c>
      <c r="E261" s="353">
        <f t="shared" si="1"/>
        <v>502000</v>
      </c>
      <c r="F261" s="353">
        <f t="shared" si="1"/>
        <v>525000</v>
      </c>
      <c r="G261" s="101"/>
    </row>
    <row r="262" spans="1:7" s="21" customFormat="1" ht="65.25" customHeight="1">
      <c r="A262" s="325">
        <v>8</v>
      </c>
      <c r="B262" s="325" t="s">
        <v>18</v>
      </c>
      <c r="C262" s="353">
        <f aca="true" t="shared" si="2" ref="C262:F263">SUM(C19+C37+C56+C74+C98+C113+C139+C175+C190+C205+C223+C244)</f>
        <v>77000</v>
      </c>
      <c r="D262" s="353">
        <f t="shared" si="2"/>
        <v>92000</v>
      </c>
      <c r="E262" s="353">
        <f t="shared" si="2"/>
        <v>95000</v>
      </c>
      <c r="F262" s="353">
        <f t="shared" si="2"/>
        <v>99000</v>
      </c>
      <c r="G262" s="101"/>
    </row>
    <row r="263" spans="1:7" s="21" customFormat="1" ht="65.25" customHeight="1">
      <c r="A263" s="325">
        <v>9</v>
      </c>
      <c r="B263" s="325" t="s">
        <v>8</v>
      </c>
      <c r="C263" s="353">
        <f t="shared" si="2"/>
        <v>490000</v>
      </c>
      <c r="D263" s="353">
        <f t="shared" si="2"/>
        <v>930000</v>
      </c>
      <c r="E263" s="353">
        <f t="shared" si="2"/>
        <v>959000</v>
      </c>
      <c r="F263" s="353">
        <f t="shared" si="2"/>
        <v>991000</v>
      </c>
      <c r="G263" s="101"/>
    </row>
    <row r="264" spans="1:7" s="21" customFormat="1" ht="74.25" customHeight="1">
      <c r="A264" s="325">
        <v>10</v>
      </c>
      <c r="B264" s="325" t="s">
        <v>9</v>
      </c>
      <c r="C264" s="353">
        <f>SUM(C21+C39+C58+C76+C100+C115+C141+C160+C177+C192+C207+C225+C246)</f>
        <v>1031989</v>
      </c>
      <c r="D264" s="353">
        <f>SUM(D21+D39+D58+D76+D100+D115+D141+D160+D177+D192+D207+D225+D246)</f>
        <v>512669</v>
      </c>
      <c r="E264" s="353">
        <f>SUM(E21+E39+E58+E76+E100+E115+E141+E160+E177+E192+E207+E225+E246)</f>
        <v>501750</v>
      </c>
      <c r="F264" s="353">
        <f>SUM(F21+F39+F58+F76+F100+F115+F141+F160+F177+F192+F207+F225+F246)</f>
        <v>519875</v>
      </c>
      <c r="G264" s="101"/>
    </row>
    <row r="265" spans="1:7" s="88" customFormat="1" ht="82.5" customHeight="1">
      <c r="A265" s="86"/>
      <c r="B265" s="351" t="s">
        <v>26</v>
      </c>
      <c r="C265" s="367">
        <f>C247+C226+C208+C193+C178+C161+C142+C127+C116+C101+C77+C59+C40+C22</f>
        <v>8067419</v>
      </c>
      <c r="D265" s="367">
        <f>D247+D226+D208+D193+D178+D161+D142+D127+D116+D101+D77+D59+D40+D22</f>
        <v>9951368</v>
      </c>
      <c r="E265" s="367">
        <f>E247+E226+E208+E193+E178+E161+E142+E127+E116+E101+E77+E59+E40+E22</f>
        <v>10663440</v>
      </c>
      <c r="F265" s="367">
        <f>F247+F226+F208+F193+F178+F161+F142+F127+F116+F101+F77+F59+F40+F22</f>
        <v>11300753</v>
      </c>
      <c r="G265" s="148"/>
    </row>
    <row r="266" spans="1:7" s="7" customFormat="1" ht="32.25" customHeight="1">
      <c r="A266" s="12"/>
      <c r="B266" s="12"/>
      <c r="C266" s="15"/>
      <c r="D266" s="15"/>
      <c r="E266" s="15"/>
      <c r="F266" s="15"/>
      <c r="G266" s="65"/>
    </row>
    <row r="267" spans="1:7" s="7" customFormat="1" ht="32.25" customHeight="1">
      <c r="A267" s="12"/>
      <c r="B267" s="12"/>
      <c r="C267" s="15"/>
      <c r="D267" s="15"/>
      <c r="E267" s="15"/>
      <c r="F267" s="15"/>
      <c r="G267" s="65"/>
    </row>
    <row r="268" spans="1:7" s="7" customFormat="1" ht="32.25" customHeight="1">
      <c r="A268" s="12"/>
      <c r="B268" s="12"/>
      <c r="C268" s="15"/>
      <c r="D268" s="15"/>
      <c r="E268" s="15"/>
      <c r="F268" s="15"/>
      <c r="G268" s="65"/>
    </row>
    <row r="269" spans="1:7" s="140" customFormat="1" ht="123" customHeight="1">
      <c r="A269" s="132"/>
      <c r="B269" s="458" t="s">
        <v>88</v>
      </c>
      <c r="C269" s="458"/>
      <c r="D269" s="458"/>
      <c r="E269" s="458"/>
      <c r="F269" s="132"/>
      <c r="G269" s="191"/>
    </row>
    <row r="270" spans="1:7" s="7" customFormat="1" ht="28.5" customHeight="1">
      <c r="A270" s="6"/>
      <c r="B270" s="6"/>
      <c r="C270" s="6"/>
      <c r="D270" s="6"/>
      <c r="E270" s="6"/>
      <c r="F270" s="6"/>
      <c r="G270" s="198"/>
    </row>
    <row r="271" spans="1:7" s="137" customFormat="1" ht="71.25" customHeight="1">
      <c r="A271" s="135" t="s">
        <v>105</v>
      </c>
      <c r="B271" s="225" t="s">
        <v>4</v>
      </c>
      <c r="C271" s="224" t="s">
        <v>127</v>
      </c>
      <c r="D271" s="224" t="s">
        <v>128</v>
      </c>
      <c r="E271" s="224" t="s">
        <v>115</v>
      </c>
      <c r="F271" s="224" t="s">
        <v>129</v>
      </c>
      <c r="G271" s="139"/>
    </row>
    <row r="272" spans="1:7" s="85" customFormat="1" ht="74.25" customHeight="1">
      <c r="A272" s="77">
        <v>1</v>
      </c>
      <c r="B272" s="223" t="s">
        <v>5</v>
      </c>
      <c r="C272" s="222">
        <v>145</v>
      </c>
      <c r="D272" s="222">
        <v>145</v>
      </c>
      <c r="E272" s="222">
        <v>145</v>
      </c>
      <c r="F272" s="222">
        <v>145</v>
      </c>
      <c r="G272" s="139"/>
    </row>
    <row r="273" spans="1:90" s="19" customFormat="1" ht="69.75" customHeight="1">
      <c r="A273" s="325">
        <v>2</v>
      </c>
      <c r="B273" s="325" t="s">
        <v>0</v>
      </c>
      <c r="C273" s="429">
        <v>1148170</v>
      </c>
      <c r="D273" s="429">
        <v>1484170</v>
      </c>
      <c r="E273" s="368">
        <v>1560000</v>
      </c>
      <c r="F273" s="368">
        <v>1660000</v>
      </c>
      <c r="G273" s="239"/>
      <c r="H273" s="28">
        <v>2022387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</row>
    <row r="274" spans="1:90" s="19" customFormat="1" ht="77.25" customHeight="1">
      <c r="A274" s="325">
        <v>3</v>
      </c>
      <c r="B274" s="325" t="s">
        <v>1</v>
      </c>
      <c r="C274" s="429">
        <v>583960</v>
      </c>
      <c r="D274" s="429">
        <v>810610</v>
      </c>
      <c r="E274" s="368">
        <v>790234</v>
      </c>
      <c r="F274" s="368">
        <v>811246</v>
      </c>
      <c r="G274" s="213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</row>
    <row r="275" spans="1:90" s="19" customFormat="1" ht="72" customHeight="1">
      <c r="A275" s="325">
        <v>4</v>
      </c>
      <c r="B275" s="325" t="s">
        <v>2</v>
      </c>
      <c r="C275" s="429">
        <v>50000</v>
      </c>
      <c r="D275" s="429">
        <v>65919</v>
      </c>
      <c r="E275" s="368">
        <v>60000</v>
      </c>
      <c r="F275" s="368">
        <v>65000</v>
      </c>
      <c r="G275" s="238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</row>
    <row r="276" spans="1:90" s="19" customFormat="1" ht="77.25" customHeight="1">
      <c r="A276" s="325">
        <v>5</v>
      </c>
      <c r="B276" s="325" t="s">
        <v>3</v>
      </c>
      <c r="C276" s="429">
        <v>308919</v>
      </c>
      <c r="D276" s="429">
        <v>230000</v>
      </c>
      <c r="E276" s="368">
        <v>310000</v>
      </c>
      <c r="F276" s="368">
        <v>320000</v>
      </c>
      <c r="G276" s="238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</row>
    <row r="277" spans="1:90" s="19" customFormat="1" ht="72.75" customHeight="1">
      <c r="A277" s="325">
        <v>6</v>
      </c>
      <c r="B277" s="325" t="s">
        <v>6</v>
      </c>
      <c r="C277" s="368">
        <v>45000</v>
      </c>
      <c r="D277" s="368">
        <v>50000</v>
      </c>
      <c r="E277" s="368">
        <v>55000</v>
      </c>
      <c r="F277" s="368">
        <v>60000</v>
      </c>
      <c r="G277" s="217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</row>
    <row r="278" spans="1:90" s="19" customFormat="1" ht="66.75" customHeight="1">
      <c r="A278" s="325">
        <v>7</v>
      </c>
      <c r="B278" s="325" t="s">
        <v>7</v>
      </c>
      <c r="C278" s="368">
        <v>25000</v>
      </c>
      <c r="D278" s="368">
        <v>100000</v>
      </c>
      <c r="E278" s="368">
        <v>110000</v>
      </c>
      <c r="F278" s="368">
        <v>115000</v>
      </c>
      <c r="G278" s="240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</row>
    <row r="279" spans="1:90" s="19" customFormat="1" ht="63.75" customHeight="1">
      <c r="A279" s="325">
        <v>8</v>
      </c>
      <c r="B279" s="325" t="s">
        <v>68</v>
      </c>
      <c r="C279" s="324"/>
      <c r="D279" s="324"/>
      <c r="E279" s="324"/>
      <c r="F279" s="324"/>
      <c r="G279" s="174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</row>
    <row r="280" spans="1:90" s="19" customFormat="1" ht="63" customHeight="1">
      <c r="A280" s="325">
        <v>9</v>
      </c>
      <c r="B280" s="325" t="s">
        <v>8</v>
      </c>
      <c r="C280" s="324"/>
      <c r="D280" s="324"/>
      <c r="E280" s="324"/>
      <c r="F280" s="324"/>
      <c r="G280" s="191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</row>
    <row r="281" spans="1:90" s="19" customFormat="1" ht="72.75" customHeight="1">
      <c r="A281" s="325">
        <v>10</v>
      </c>
      <c r="B281" s="325" t="s">
        <v>9</v>
      </c>
      <c r="C281" s="324"/>
      <c r="D281" s="324"/>
      <c r="E281" s="324"/>
      <c r="F281" s="324"/>
      <c r="G281" s="191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</row>
    <row r="282" spans="1:90" s="37" customFormat="1" ht="56.25" customHeight="1">
      <c r="A282" s="325">
        <v>11</v>
      </c>
      <c r="B282" s="327" t="s">
        <v>69</v>
      </c>
      <c r="C282" s="324"/>
      <c r="D282" s="324"/>
      <c r="E282" s="324"/>
      <c r="F282" s="324"/>
      <c r="G282" s="241"/>
      <c r="H282" s="35"/>
      <c r="I282" s="35"/>
      <c r="J282" s="36"/>
      <c r="K282" s="36"/>
      <c r="L282" s="109"/>
      <c r="M282" s="109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</row>
    <row r="283" spans="1:25" s="88" customFormat="1" ht="100.5" customHeight="1">
      <c r="A283" s="87"/>
      <c r="B283" s="351" t="s">
        <v>26</v>
      </c>
      <c r="C283" s="345">
        <f>SUM(C273:C282)</f>
        <v>2161049</v>
      </c>
      <c r="D283" s="345">
        <f>SUM(D273:D282)</f>
        <v>2740699</v>
      </c>
      <c r="E283" s="345">
        <f>SUM(E273:E282)</f>
        <v>2885234</v>
      </c>
      <c r="F283" s="345">
        <f>SUM(F273:F282)</f>
        <v>3031246</v>
      </c>
      <c r="G283" s="306"/>
      <c r="Y283" s="123"/>
    </row>
    <row r="284" spans="1:25" s="88" customFormat="1" ht="67.5" customHeight="1">
      <c r="A284" s="148"/>
      <c r="B284" s="149"/>
      <c r="C284" s="150"/>
      <c r="D284" s="150"/>
      <c r="E284" s="150"/>
      <c r="F284" s="150"/>
      <c r="G284" s="148"/>
      <c r="Y284" s="123"/>
    </row>
    <row r="285" spans="1:25" s="88" customFormat="1" ht="67.5" customHeight="1">
      <c r="A285" s="148"/>
      <c r="B285" s="149"/>
      <c r="C285" s="150"/>
      <c r="D285" s="150"/>
      <c r="E285" s="150"/>
      <c r="F285" s="150"/>
      <c r="G285" s="148"/>
      <c r="Y285" s="123"/>
    </row>
    <row r="286" spans="1:7" s="7" customFormat="1" ht="88.5" customHeight="1">
      <c r="A286" s="71"/>
      <c r="B286" s="6"/>
      <c r="C286" s="6"/>
      <c r="D286" s="227"/>
      <c r="E286" s="6"/>
      <c r="F286" s="6"/>
      <c r="G286" s="65"/>
    </row>
    <row r="287" spans="1:13" s="138" customFormat="1" ht="100.5" customHeight="1">
      <c r="A287" s="132"/>
      <c r="B287" s="458" t="s">
        <v>146</v>
      </c>
      <c r="C287" s="458"/>
      <c r="D287" s="458"/>
      <c r="E287" s="458"/>
      <c r="F287" s="132"/>
      <c r="G287" s="191"/>
      <c r="H287" s="243"/>
      <c r="I287" s="243"/>
      <c r="J287" s="243"/>
      <c r="K287" s="243"/>
      <c r="L287" s="243"/>
      <c r="M287" s="243"/>
    </row>
    <row r="288" spans="1:7" s="7" customFormat="1" ht="32.25" customHeight="1">
      <c r="A288" s="6"/>
      <c r="B288" s="6"/>
      <c r="C288" s="6"/>
      <c r="D288" s="6"/>
      <c r="E288" s="6"/>
      <c r="F288" s="6"/>
      <c r="G288" s="65"/>
    </row>
    <row r="289" spans="1:7" s="137" customFormat="1" ht="70.5" customHeight="1">
      <c r="A289" s="135" t="s">
        <v>105</v>
      </c>
      <c r="B289" s="225" t="s">
        <v>4</v>
      </c>
      <c r="C289" s="224" t="s">
        <v>127</v>
      </c>
      <c r="D289" s="224" t="s">
        <v>128</v>
      </c>
      <c r="E289" s="224" t="s">
        <v>115</v>
      </c>
      <c r="F289" s="224" t="s">
        <v>129</v>
      </c>
      <c r="G289" s="136"/>
    </row>
    <row r="290" spans="1:7" s="85" customFormat="1" ht="60.75" customHeight="1">
      <c r="A290" s="79">
        <v>1</v>
      </c>
      <c r="B290" s="223" t="s">
        <v>5</v>
      </c>
      <c r="C290" s="244">
        <f aca="true" t="shared" si="3" ref="C290:F291">SUM(C272)</f>
        <v>145</v>
      </c>
      <c r="D290" s="235">
        <f t="shared" si="3"/>
        <v>145</v>
      </c>
      <c r="E290" s="235">
        <f t="shared" si="3"/>
        <v>145</v>
      </c>
      <c r="F290" s="235">
        <f t="shared" si="3"/>
        <v>145</v>
      </c>
      <c r="G290" s="139"/>
    </row>
    <row r="291" spans="1:7" s="21" customFormat="1" ht="68.25" customHeight="1">
      <c r="A291" s="325">
        <v>2</v>
      </c>
      <c r="B291" s="325" t="s">
        <v>0</v>
      </c>
      <c r="C291" s="353">
        <f t="shared" si="3"/>
        <v>1148170</v>
      </c>
      <c r="D291" s="353">
        <f>SUM(D273)</f>
        <v>1484170</v>
      </c>
      <c r="E291" s="353">
        <f>SUM(E273)</f>
        <v>1560000</v>
      </c>
      <c r="F291" s="353">
        <f>SUM(F273)</f>
        <v>1660000</v>
      </c>
      <c r="G291" s="191"/>
    </row>
    <row r="292" spans="1:7" s="21" customFormat="1" ht="71.25" customHeight="1">
      <c r="A292" s="325">
        <v>3</v>
      </c>
      <c r="B292" s="325" t="s">
        <v>1</v>
      </c>
      <c r="C292" s="353">
        <f>SUM(C274)</f>
        <v>583960</v>
      </c>
      <c r="D292" s="353">
        <f aca="true" t="shared" si="4" ref="D292:D298">SUM(D274)</f>
        <v>810610</v>
      </c>
      <c r="E292" s="353">
        <f>SUM(E274)</f>
        <v>790234</v>
      </c>
      <c r="F292" s="353">
        <f aca="true" t="shared" si="5" ref="E292:F297">SUM(F274)</f>
        <v>811246</v>
      </c>
      <c r="G292" s="191"/>
    </row>
    <row r="293" spans="1:7" s="21" customFormat="1" ht="74.25" customHeight="1">
      <c r="A293" s="325">
        <v>4</v>
      </c>
      <c r="B293" s="325" t="s">
        <v>2</v>
      </c>
      <c r="C293" s="353">
        <f>SUM(C275)</f>
        <v>50000</v>
      </c>
      <c r="D293" s="353">
        <f t="shared" si="4"/>
        <v>65919</v>
      </c>
      <c r="E293" s="353">
        <f>SUM(E275)</f>
        <v>60000</v>
      </c>
      <c r="F293" s="353">
        <f t="shared" si="5"/>
        <v>65000</v>
      </c>
      <c r="G293" s="191"/>
    </row>
    <row r="294" spans="1:7" s="21" customFormat="1" ht="79.5" customHeight="1">
      <c r="A294" s="325">
        <v>5</v>
      </c>
      <c r="B294" s="325" t="s">
        <v>3</v>
      </c>
      <c r="C294" s="353">
        <f>SUM(C276)</f>
        <v>308919</v>
      </c>
      <c r="D294" s="353">
        <f t="shared" si="4"/>
        <v>230000</v>
      </c>
      <c r="E294" s="353">
        <f>SUM(E276)</f>
        <v>310000</v>
      </c>
      <c r="F294" s="353">
        <f>SUM(F276)</f>
        <v>320000</v>
      </c>
      <c r="G294" s="191"/>
    </row>
    <row r="295" spans="1:7" s="21" customFormat="1" ht="74.25" customHeight="1">
      <c r="A295" s="325">
        <v>6</v>
      </c>
      <c r="B295" s="325" t="s">
        <v>6</v>
      </c>
      <c r="C295" s="353">
        <f>SUM(C277)</f>
        <v>45000</v>
      </c>
      <c r="D295" s="353">
        <f>SUM(D277)</f>
        <v>50000</v>
      </c>
      <c r="E295" s="353">
        <f>SUM(E277)</f>
        <v>55000</v>
      </c>
      <c r="F295" s="353">
        <f t="shared" si="5"/>
        <v>60000</v>
      </c>
      <c r="G295" s="191"/>
    </row>
    <row r="296" spans="1:7" s="21" customFormat="1" ht="76.5" customHeight="1">
      <c r="A296" s="325">
        <v>7</v>
      </c>
      <c r="B296" s="325" t="s">
        <v>7</v>
      </c>
      <c r="C296" s="353">
        <f>SUM(C278)</f>
        <v>25000</v>
      </c>
      <c r="D296" s="353">
        <f>SUM(D278)</f>
        <v>100000</v>
      </c>
      <c r="E296" s="353">
        <f t="shared" si="5"/>
        <v>110000</v>
      </c>
      <c r="F296" s="353">
        <f t="shared" si="5"/>
        <v>115000</v>
      </c>
      <c r="G296" s="191"/>
    </row>
    <row r="297" spans="1:7" s="21" customFormat="1" ht="74.25" customHeight="1">
      <c r="A297" s="325">
        <v>8</v>
      </c>
      <c r="B297" s="325" t="s">
        <v>18</v>
      </c>
      <c r="C297" s="353"/>
      <c r="D297" s="353">
        <f t="shared" si="4"/>
        <v>0</v>
      </c>
      <c r="E297" s="353">
        <f t="shared" si="5"/>
        <v>0</v>
      </c>
      <c r="F297" s="353">
        <f t="shared" si="5"/>
        <v>0</v>
      </c>
      <c r="G297" s="191"/>
    </row>
    <row r="298" spans="1:7" s="21" customFormat="1" ht="62.25" customHeight="1">
      <c r="A298" s="325">
        <v>9</v>
      </c>
      <c r="B298" s="325" t="s">
        <v>8</v>
      </c>
      <c r="C298" s="353">
        <f>SUM(C280)</f>
        <v>0</v>
      </c>
      <c r="D298" s="353">
        <f t="shared" si="4"/>
        <v>0</v>
      </c>
      <c r="E298" s="353">
        <f>SUM(E280)</f>
        <v>0</v>
      </c>
      <c r="F298" s="353">
        <f>SUM(F280)</f>
        <v>0</v>
      </c>
      <c r="G298" s="191"/>
    </row>
    <row r="299" spans="1:7" s="21" customFormat="1" ht="81" customHeight="1">
      <c r="A299" s="325">
        <v>10</v>
      </c>
      <c r="B299" s="325" t="s">
        <v>9</v>
      </c>
      <c r="C299" s="369">
        <f>C281</f>
        <v>0</v>
      </c>
      <c r="D299" s="369">
        <f>D281</f>
        <v>0</v>
      </c>
      <c r="E299" s="353"/>
      <c r="F299" s="353"/>
      <c r="G299" s="191"/>
    </row>
    <row r="300" spans="1:7" s="21" customFormat="1" ht="70.5" customHeight="1">
      <c r="A300" s="325">
        <v>11</v>
      </c>
      <c r="B300" s="193" t="s">
        <v>100</v>
      </c>
      <c r="C300" s="324">
        <f>C282</f>
        <v>0</v>
      </c>
      <c r="D300" s="324">
        <f>D282</f>
        <v>0</v>
      </c>
      <c r="E300" s="324">
        <f>E282</f>
        <v>0</v>
      </c>
      <c r="F300" s="324">
        <f>F282</f>
        <v>0</v>
      </c>
      <c r="G300" s="191"/>
    </row>
    <row r="301" spans="1:7" s="88" customFormat="1" ht="90" customHeight="1">
      <c r="A301" s="351"/>
      <c r="B301" s="413" t="s">
        <v>27</v>
      </c>
      <c r="C301" s="345">
        <f>SUM(C291:C300)</f>
        <v>2161049</v>
      </c>
      <c r="D301" s="345">
        <f>SUM(D291:D300)</f>
        <v>2740699</v>
      </c>
      <c r="E301" s="345">
        <f>SUM(E291:E300)</f>
        <v>2885234</v>
      </c>
      <c r="F301" s="345">
        <f>SUM(F291:F300)</f>
        <v>3031246</v>
      </c>
      <c r="G301" s="233"/>
    </row>
    <row r="302" spans="1:7" s="88" customFormat="1" ht="73.5" customHeight="1">
      <c r="A302" s="148"/>
      <c r="B302" s="309"/>
      <c r="C302" s="239"/>
      <c r="D302" s="239"/>
      <c r="E302" s="239"/>
      <c r="F302" s="239"/>
      <c r="G302" s="233"/>
    </row>
    <row r="303" spans="1:7" s="88" customFormat="1" ht="73.5" customHeight="1">
      <c r="A303" s="148"/>
      <c r="B303" s="309"/>
      <c r="C303" s="239"/>
      <c r="D303" s="239"/>
      <c r="E303" s="239"/>
      <c r="F303" s="239"/>
      <c r="G303" s="233"/>
    </row>
    <row r="304" spans="1:7" s="7" customFormat="1" ht="98.25" customHeight="1">
      <c r="A304" s="12"/>
      <c r="B304" s="12"/>
      <c r="C304" s="9"/>
      <c r="D304" s="346" t="s">
        <v>62</v>
      </c>
      <c r="E304" s="15"/>
      <c r="F304" s="15"/>
      <c r="G304" s="65"/>
    </row>
    <row r="305" spans="1:7" s="140" customFormat="1" ht="102" customHeight="1">
      <c r="A305" s="141"/>
      <c r="B305" s="442" t="s">
        <v>97</v>
      </c>
      <c r="C305" s="442"/>
      <c r="D305" s="442"/>
      <c r="E305" s="442"/>
      <c r="F305" s="442"/>
      <c r="G305" s="197"/>
    </row>
    <row r="306" spans="1:7" s="7" customFormat="1" ht="39" customHeight="1">
      <c r="A306" s="6"/>
      <c r="B306" s="6"/>
      <c r="C306" s="6"/>
      <c r="D306" s="6"/>
      <c r="E306" s="6"/>
      <c r="F306" s="6"/>
      <c r="G306" s="65"/>
    </row>
    <row r="307" spans="1:7" s="137" customFormat="1" ht="81.75" customHeight="1">
      <c r="A307" s="135" t="s">
        <v>105</v>
      </c>
      <c r="B307" s="225" t="s">
        <v>4</v>
      </c>
      <c r="C307" s="224" t="s">
        <v>127</v>
      </c>
      <c r="D307" s="224" t="s">
        <v>128</v>
      </c>
      <c r="E307" s="224" t="s">
        <v>115</v>
      </c>
      <c r="F307" s="224" t="s">
        <v>129</v>
      </c>
      <c r="G307" s="136"/>
    </row>
    <row r="308" spans="1:7" s="85" customFormat="1" ht="60" customHeight="1">
      <c r="A308" s="77">
        <v>1</v>
      </c>
      <c r="B308" s="223" t="s">
        <v>5</v>
      </c>
      <c r="C308" s="222">
        <v>28</v>
      </c>
      <c r="D308" s="430">
        <v>28</v>
      </c>
      <c r="E308" s="430">
        <v>28</v>
      </c>
      <c r="F308" s="430">
        <v>28</v>
      </c>
      <c r="G308" s="414"/>
    </row>
    <row r="309" spans="1:7" s="21" customFormat="1" ht="69" customHeight="1">
      <c r="A309" s="325">
        <v>2</v>
      </c>
      <c r="B309" s="325" t="s">
        <v>0</v>
      </c>
      <c r="C309" s="324">
        <v>146000</v>
      </c>
      <c r="D309" s="324">
        <v>146000</v>
      </c>
      <c r="E309" s="324">
        <v>152902</v>
      </c>
      <c r="F309" s="324">
        <v>153000</v>
      </c>
      <c r="G309" s="188"/>
    </row>
    <row r="310" spans="1:7" s="21" customFormat="1" ht="74.25" customHeight="1">
      <c r="A310" s="325">
        <v>3</v>
      </c>
      <c r="B310" s="325" t="s">
        <v>1</v>
      </c>
      <c r="C310" s="428">
        <v>39000</v>
      </c>
      <c r="D310" s="428">
        <v>34000</v>
      </c>
      <c r="E310" s="428">
        <v>38657</v>
      </c>
      <c r="F310" s="428">
        <v>39000</v>
      </c>
      <c r="G310" s="136"/>
    </row>
    <row r="311" spans="1:7" s="21" customFormat="1" ht="73.5" customHeight="1">
      <c r="A311" s="325">
        <v>4</v>
      </c>
      <c r="B311" s="325" t="s">
        <v>2</v>
      </c>
      <c r="C311" s="428">
        <v>4000</v>
      </c>
      <c r="D311" s="428">
        <v>6000</v>
      </c>
      <c r="E311" s="428">
        <v>6410</v>
      </c>
      <c r="F311" s="428">
        <v>7000</v>
      </c>
      <c r="G311" s="144"/>
    </row>
    <row r="312" spans="1:7" s="21" customFormat="1" ht="59.25" customHeight="1">
      <c r="A312" s="325">
        <v>5</v>
      </c>
      <c r="B312" s="325" t="s">
        <v>3</v>
      </c>
      <c r="C312" s="324"/>
      <c r="D312" s="324"/>
      <c r="E312" s="324"/>
      <c r="F312" s="324"/>
      <c r="G312" s="136"/>
    </row>
    <row r="313" spans="1:7" s="21" customFormat="1" ht="64.5" customHeight="1">
      <c r="A313" s="325">
        <v>6</v>
      </c>
      <c r="B313" s="325" t="s">
        <v>6</v>
      </c>
      <c r="C313" s="324"/>
      <c r="D313" s="324"/>
      <c r="E313" s="324"/>
      <c r="F313" s="324"/>
      <c r="G313" s="136"/>
    </row>
    <row r="314" spans="1:7" s="21" customFormat="1" ht="68.25" customHeight="1">
      <c r="A314" s="325">
        <v>7</v>
      </c>
      <c r="B314" s="325" t="s">
        <v>7</v>
      </c>
      <c r="C314" s="324">
        <v>0</v>
      </c>
      <c r="D314" s="324"/>
      <c r="E314" s="324"/>
      <c r="F314" s="324"/>
      <c r="G314" s="136"/>
    </row>
    <row r="315" spans="1:7" s="21" customFormat="1" ht="68.25" customHeight="1">
      <c r="A315" s="325">
        <v>8</v>
      </c>
      <c r="B315" s="325" t="s">
        <v>18</v>
      </c>
      <c r="C315" s="324"/>
      <c r="D315" s="324"/>
      <c r="E315" s="324"/>
      <c r="F315" s="324"/>
      <c r="G315" s="188"/>
    </row>
    <row r="316" spans="1:7" s="21" customFormat="1" ht="63" customHeight="1">
      <c r="A316" s="325">
        <v>9</v>
      </c>
      <c r="B316" s="325" t="s">
        <v>8</v>
      </c>
      <c r="C316" s="324"/>
      <c r="D316" s="324"/>
      <c r="E316" s="324"/>
      <c r="F316" s="324"/>
      <c r="G316" s="101"/>
    </row>
    <row r="317" spans="1:7" s="21" customFormat="1" ht="66" customHeight="1">
      <c r="A317" s="325">
        <v>10</v>
      </c>
      <c r="B317" s="325" t="s">
        <v>9</v>
      </c>
      <c r="C317" s="324"/>
      <c r="D317" s="324"/>
      <c r="E317" s="324"/>
      <c r="F317" s="324"/>
      <c r="G317" s="101"/>
    </row>
    <row r="318" spans="1:7" s="88" customFormat="1" ht="81.75" customHeight="1">
      <c r="A318" s="351"/>
      <c r="B318" s="351" t="s">
        <v>26</v>
      </c>
      <c r="C318" s="345">
        <f>SUM(C309:C317)</f>
        <v>189000</v>
      </c>
      <c r="D318" s="345">
        <f>SUM(D309:D317)</f>
        <v>186000</v>
      </c>
      <c r="E318" s="345">
        <f>SUM(E309:E317)</f>
        <v>197969</v>
      </c>
      <c r="F318" s="345">
        <f>SUM(F309:F317)</f>
        <v>199000</v>
      </c>
      <c r="G318" s="160"/>
    </row>
    <row r="319" spans="1:7" s="7" customFormat="1" ht="39" customHeight="1">
      <c r="A319" s="6"/>
      <c r="B319" s="6"/>
      <c r="C319" s="6"/>
      <c r="D319" s="6"/>
      <c r="E319" s="6"/>
      <c r="F319" s="6"/>
      <c r="G319" s="65"/>
    </row>
    <row r="320" spans="1:7" s="85" customFormat="1" ht="75" customHeight="1">
      <c r="A320" s="141"/>
      <c r="B320" s="143"/>
      <c r="C320" s="442" t="s">
        <v>53</v>
      </c>
      <c r="D320" s="443"/>
      <c r="E320" s="444"/>
      <c r="F320" s="141"/>
      <c r="G320" s="191"/>
    </row>
    <row r="321" spans="1:7" s="7" customFormat="1" ht="39" customHeight="1">
      <c r="A321" s="6"/>
      <c r="B321" s="6"/>
      <c r="C321" s="6"/>
      <c r="D321" s="6"/>
      <c r="E321" s="6"/>
      <c r="F321" s="6"/>
      <c r="G321" s="65"/>
    </row>
    <row r="322" spans="1:7" s="27" customFormat="1" ht="76.5" customHeight="1">
      <c r="A322" s="135" t="s">
        <v>105</v>
      </c>
      <c r="B322" s="225" t="s">
        <v>4</v>
      </c>
      <c r="C322" s="224" t="s">
        <v>127</v>
      </c>
      <c r="D322" s="224" t="s">
        <v>128</v>
      </c>
      <c r="E322" s="224" t="s">
        <v>115</v>
      </c>
      <c r="F322" s="224" t="s">
        <v>129</v>
      </c>
      <c r="G322" s="136"/>
    </row>
    <row r="323" spans="1:8" s="85" customFormat="1" ht="64.5" customHeight="1">
      <c r="A323" s="77">
        <v>1</v>
      </c>
      <c r="B323" s="223" t="s">
        <v>5</v>
      </c>
      <c r="C323" s="76">
        <v>741</v>
      </c>
      <c r="D323" s="76"/>
      <c r="E323" s="76"/>
      <c r="F323" s="76"/>
      <c r="G323" s="107"/>
      <c r="H323" s="142"/>
    </row>
    <row r="324" spans="1:8" s="21" customFormat="1" ht="80.25" customHeight="1">
      <c r="A324" s="325">
        <v>2</v>
      </c>
      <c r="B324" s="325" t="s">
        <v>0</v>
      </c>
      <c r="C324" s="324">
        <v>4651473</v>
      </c>
      <c r="D324" s="324">
        <v>4664961</v>
      </c>
      <c r="E324" s="324">
        <v>4801098</v>
      </c>
      <c r="F324" s="324">
        <v>4941000</v>
      </c>
      <c r="G324" s="199"/>
      <c r="H324" s="30"/>
    </row>
    <row r="325" spans="1:8" s="21" customFormat="1" ht="80.25" customHeight="1">
      <c r="A325" s="325">
        <v>3</v>
      </c>
      <c r="B325" s="325" t="s">
        <v>1</v>
      </c>
      <c r="C325" s="324">
        <f>C326+C327</f>
        <v>384000</v>
      </c>
      <c r="D325" s="324">
        <f>D326+D327</f>
        <v>610603</v>
      </c>
      <c r="E325" s="324">
        <f>E326+E327</f>
        <v>712517</v>
      </c>
      <c r="F325" s="324">
        <f>F326+F327</f>
        <v>571658</v>
      </c>
      <c r="G325" s="185"/>
      <c r="H325" s="38"/>
    </row>
    <row r="326" spans="1:8" s="21" customFormat="1" ht="78.75" customHeight="1">
      <c r="A326" s="325">
        <v>4</v>
      </c>
      <c r="B326" s="325" t="s">
        <v>1</v>
      </c>
      <c r="C326" s="324">
        <v>264000</v>
      </c>
      <c r="D326" s="324">
        <v>412083</v>
      </c>
      <c r="E326" s="324">
        <v>490000</v>
      </c>
      <c r="F326" s="324">
        <v>546658</v>
      </c>
      <c r="G326" s="200"/>
      <c r="H326" s="38"/>
    </row>
    <row r="327" spans="1:8" s="21" customFormat="1" ht="70.5" customHeight="1">
      <c r="A327" s="325">
        <v>5</v>
      </c>
      <c r="B327" s="193" t="s">
        <v>121</v>
      </c>
      <c r="C327" s="324">
        <v>120000</v>
      </c>
      <c r="D327" s="324">
        <v>198520</v>
      </c>
      <c r="E327" s="324">
        <v>222517</v>
      </c>
      <c r="F327" s="324">
        <v>25000</v>
      </c>
      <c r="G327" s="200"/>
      <c r="H327" s="38"/>
    </row>
    <row r="328" spans="1:8" s="21" customFormat="1" ht="81" customHeight="1">
      <c r="A328" s="325">
        <v>6</v>
      </c>
      <c r="B328" s="325" t="s">
        <v>2</v>
      </c>
      <c r="C328" s="428">
        <v>52000</v>
      </c>
      <c r="D328" s="428">
        <v>49000</v>
      </c>
      <c r="E328" s="324">
        <v>53590</v>
      </c>
      <c r="F328" s="428">
        <v>58000</v>
      </c>
      <c r="G328" s="73"/>
      <c r="H328" s="39"/>
    </row>
    <row r="329" spans="1:7" s="21" customFormat="1" ht="76.5" customHeight="1">
      <c r="A329" s="325">
        <v>7</v>
      </c>
      <c r="B329" s="325" t="s">
        <v>3</v>
      </c>
      <c r="C329" s="428">
        <v>72450</v>
      </c>
      <c r="D329" s="428">
        <v>68894</v>
      </c>
      <c r="E329" s="428">
        <v>100000</v>
      </c>
      <c r="F329" s="428">
        <v>120000</v>
      </c>
      <c r="G329" s="68"/>
    </row>
    <row r="330" spans="1:8" s="21" customFormat="1" ht="62.25" customHeight="1">
      <c r="A330" s="325">
        <v>8</v>
      </c>
      <c r="B330" s="325" t="s">
        <v>6</v>
      </c>
      <c r="C330" s="428"/>
      <c r="D330" s="428"/>
      <c r="E330" s="428"/>
      <c r="F330" s="428"/>
      <c r="G330" s="61"/>
      <c r="H330" s="40" t="s">
        <v>40</v>
      </c>
    </row>
    <row r="331" spans="1:8" s="21" customFormat="1" ht="62.25" customHeight="1">
      <c r="A331" s="325">
        <v>9</v>
      </c>
      <c r="B331" s="325" t="s">
        <v>7</v>
      </c>
      <c r="C331" s="428"/>
      <c r="D331" s="428"/>
      <c r="E331" s="428"/>
      <c r="F331" s="428"/>
      <c r="G331" s="68"/>
      <c r="H331" s="30">
        <v>9683</v>
      </c>
    </row>
    <row r="332" spans="1:8" s="21" customFormat="1" ht="62.25" customHeight="1">
      <c r="A332" s="325">
        <v>10</v>
      </c>
      <c r="B332" s="325" t="s">
        <v>98</v>
      </c>
      <c r="C332" s="428"/>
      <c r="D332" s="428"/>
      <c r="E332" s="428"/>
      <c r="F332" s="428"/>
      <c r="G332" s="68"/>
      <c r="H332" s="30"/>
    </row>
    <row r="333" spans="1:8" s="21" customFormat="1" ht="66" customHeight="1">
      <c r="A333" s="325">
        <v>11</v>
      </c>
      <c r="B333" s="325" t="s">
        <v>18</v>
      </c>
      <c r="C333" s="428">
        <v>0</v>
      </c>
      <c r="D333" s="428">
        <v>0</v>
      </c>
      <c r="E333" s="428">
        <v>0</v>
      </c>
      <c r="F333" s="428">
        <v>0</v>
      </c>
      <c r="G333" s="68"/>
      <c r="H333" s="30">
        <v>6455</v>
      </c>
    </row>
    <row r="334" spans="1:8" s="21" customFormat="1" ht="53.25" customHeight="1">
      <c r="A334" s="325">
        <v>12</v>
      </c>
      <c r="B334" s="193" t="s">
        <v>107</v>
      </c>
      <c r="C334" s="324"/>
      <c r="D334" s="324"/>
      <c r="E334" s="324"/>
      <c r="F334" s="324"/>
      <c r="G334" s="68"/>
      <c r="H334" s="33">
        <f>SUM(H331:H333)</f>
        <v>16138</v>
      </c>
    </row>
    <row r="335" spans="1:7" s="21" customFormat="1" ht="53.25" customHeight="1">
      <c r="A335" s="325">
        <v>13</v>
      </c>
      <c r="B335" s="193" t="s">
        <v>106</v>
      </c>
      <c r="C335" s="324"/>
      <c r="D335" s="324"/>
      <c r="E335" s="324"/>
      <c r="F335" s="324"/>
      <c r="G335" s="101"/>
    </row>
    <row r="336" spans="1:7" s="88" customFormat="1" ht="87.75" customHeight="1">
      <c r="A336" s="87"/>
      <c r="B336" s="351" t="s">
        <v>26</v>
      </c>
      <c r="C336" s="345">
        <f>SUM(C328:C335)+C324+C325</f>
        <v>5159923</v>
      </c>
      <c r="D336" s="345">
        <f>SUM(D328:D335)+D324+D325</f>
        <v>5393458</v>
      </c>
      <c r="E336" s="345">
        <f>SUM(E328:E335)+E324+E325</f>
        <v>5667205</v>
      </c>
      <c r="F336" s="345">
        <f>SUM(F328:F335)+F324+F325</f>
        <v>5690658</v>
      </c>
      <c r="G336" s="201"/>
    </row>
    <row r="337" spans="1:7" s="7" customFormat="1" ht="39" customHeight="1">
      <c r="A337" s="6"/>
      <c r="B337" s="6"/>
      <c r="C337" s="6"/>
      <c r="D337" s="6"/>
      <c r="E337" s="6"/>
      <c r="F337" s="6"/>
      <c r="G337" s="65"/>
    </row>
    <row r="338" spans="1:7" s="85" customFormat="1" ht="77.25" customHeight="1">
      <c r="A338" s="141"/>
      <c r="B338" s="141"/>
      <c r="C338" s="454" t="s">
        <v>54</v>
      </c>
      <c r="D338" s="455"/>
      <c r="E338" s="456"/>
      <c r="F338" s="141"/>
      <c r="G338" s="191"/>
    </row>
    <row r="339" spans="1:7" s="7" customFormat="1" ht="39" customHeight="1">
      <c r="A339" s="6"/>
      <c r="B339" s="6"/>
      <c r="C339" s="6"/>
      <c r="D339" s="6"/>
      <c r="E339" s="6"/>
      <c r="F339" s="6"/>
      <c r="G339" s="198"/>
    </row>
    <row r="340" spans="1:7" s="27" customFormat="1" ht="76.5" customHeight="1">
      <c r="A340" s="135" t="s">
        <v>105</v>
      </c>
      <c r="B340" s="225" t="s">
        <v>4</v>
      </c>
      <c r="C340" s="224" t="s">
        <v>127</v>
      </c>
      <c r="D340" s="224" t="s">
        <v>128</v>
      </c>
      <c r="E340" s="224" t="s">
        <v>115</v>
      </c>
      <c r="F340" s="224" t="s">
        <v>129</v>
      </c>
      <c r="G340" s="136"/>
    </row>
    <row r="341" spans="1:8" s="85" customFormat="1" ht="63.75" customHeight="1">
      <c r="A341" s="79">
        <v>1</v>
      </c>
      <c r="B341" s="245" t="s">
        <v>5</v>
      </c>
      <c r="C341" s="246">
        <v>208</v>
      </c>
      <c r="D341" s="246">
        <v>208</v>
      </c>
      <c r="E341" s="246">
        <v>208</v>
      </c>
      <c r="F341" s="246">
        <v>208</v>
      </c>
      <c r="G341" s="139"/>
      <c r="H341" s="142"/>
    </row>
    <row r="342" spans="1:8" s="21" customFormat="1" ht="68.25" customHeight="1">
      <c r="A342" s="325">
        <v>2</v>
      </c>
      <c r="B342" s="325" t="s">
        <v>0</v>
      </c>
      <c r="C342" s="324">
        <v>1290200</v>
      </c>
      <c r="D342" s="324">
        <v>1400100</v>
      </c>
      <c r="E342" s="356">
        <v>1496000</v>
      </c>
      <c r="F342" s="356">
        <v>1496000</v>
      </c>
      <c r="G342" s="188"/>
      <c r="H342" s="30"/>
    </row>
    <row r="343" spans="1:8" s="21" customFormat="1" ht="66.75" customHeight="1">
      <c r="A343" s="325">
        <v>3</v>
      </c>
      <c r="B343" s="193" t="s">
        <v>81</v>
      </c>
      <c r="C343" s="324">
        <f>C344+C345</f>
        <v>233040</v>
      </c>
      <c r="D343" s="324">
        <f>D344+D345</f>
        <v>46000</v>
      </c>
      <c r="E343" s="324">
        <f>E344+E345</f>
        <v>71343</v>
      </c>
      <c r="F343" s="324">
        <f>F344+F345</f>
        <v>81000</v>
      </c>
      <c r="G343" s="202"/>
      <c r="H343" s="38"/>
    </row>
    <row r="344" spans="1:8" s="21" customFormat="1" ht="66.75" customHeight="1">
      <c r="A344" s="325">
        <v>4</v>
      </c>
      <c r="B344" s="193" t="s">
        <v>1</v>
      </c>
      <c r="C344" s="324">
        <v>132894</v>
      </c>
      <c r="D344" s="437">
        <v>46000</v>
      </c>
      <c r="E344" s="324">
        <v>71343</v>
      </c>
      <c r="F344" s="324">
        <v>81000</v>
      </c>
      <c r="G344" s="202"/>
      <c r="H344" s="38"/>
    </row>
    <row r="345" spans="1:8" s="21" customFormat="1" ht="72.75" customHeight="1">
      <c r="A345" s="325">
        <v>5</v>
      </c>
      <c r="B345" s="193" t="s">
        <v>124</v>
      </c>
      <c r="C345" s="324">
        <v>100146</v>
      </c>
      <c r="D345" s="324"/>
      <c r="E345" s="324"/>
      <c r="F345" s="324"/>
      <c r="G345" s="202"/>
      <c r="H345" s="38"/>
    </row>
    <row r="346" spans="1:8" s="21" customFormat="1" ht="78" customHeight="1">
      <c r="A346" s="325">
        <v>6</v>
      </c>
      <c r="B346" s="325" t="s">
        <v>2</v>
      </c>
      <c r="C346" s="415">
        <v>20000</v>
      </c>
      <c r="D346" s="438">
        <v>40000</v>
      </c>
      <c r="E346" s="415">
        <v>45000</v>
      </c>
      <c r="F346" s="415">
        <v>55000</v>
      </c>
      <c r="G346" s="145"/>
      <c r="H346" s="39"/>
    </row>
    <row r="347" spans="1:8" s="21" customFormat="1" ht="67.5" customHeight="1">
      <c r="A347" s="325">
        <v>7</v>
      </c>
      <c r="B347" s="325" t="s">
        <v>3</v>
      </c>
      <c r="C347" s="324"/>
      <c r="D347" s="324"/>
      <c r="E347" s="324"/>
      <c r="F347" s="324"/>
      <c r="G347" s="144"/>
      <c r="H347" s="41"/>
    </row>
    <row r="348" spans="1:8" s="21" customFormat="1" ht="67.5" customHeight="1">
      <c r="A348" s="325">
        <v>8</v>
      </c>
      <c r="B348" s="325" t="s">
        <v>6</v>
      </c>
      <c r="C348" s="324"/>
      <c r="D348" s="324"/>
      <c r="E348" s="324"/>
      <c r="F348" s="324"/>
      <c r="G348" s="145"/>
      <c r="H348" s="42"/>
    </row>
    <row r="349" spans="1:7" s="21" customFormat="1" ht="69.75" customHeight="1">
      <c r="A349" s="325">
        <v>9</v>
      </c>
      <c r="B349" s="325" t="s">
        <v>7</v>
      </c>
      <c r="C349" s="370">
        <v>0</v>
      </c>
      <c r="D349" s="370"/>
      <c r="E349" s="370"/>
      <c r="F349" s="370"/>
      <c r="G349" s="136"/>
    </row>
    <row r="350" spans="1:7" s="21" customFormat="1" ht="70.5" customHeight="1">
      <c r="A350" s="325">
        <v>10</v>
      </c>
      <c r="B350" s="325" t="s">
        <v>19</v>
      </c>
      <c r="C350" s="324"/>
      <c r="D350" s="324">
        <v>50000</v>
      </c>
      <c r="E350" s="324">
        <v>55000</v>
      </c>
      <c r="F350" s="324">
        <v>60000</v>
      </c>
      <c r="G350" s="144"/>
    </row>
    <row r="351" spans="1:7" s="21" customFormat="1" ht="60" customHeight="1">
      <c r="A351" s="325">
        <v>11</v>
      </c>
      <c r="B351" s="325" t="s">
        <v>22</v>
      </c>
      <c r="C351" s="353"/>
      <c r="D351" s="353"/>
      <c r="E351" s="353"/>
      <c r="F351" s="353"/>
      <c r="G351" s="101"/>
    </row>
    <row r="352" spans="1:7" s="21" customFormat="1" ht="60" customHeight="1">
      <c r="A352" s="325">
        <v>12</v>
      </c>
      <c r="B352" s="325" t="s">
        <v>23</v>
      </c>
      <c r="C352" s="353"/>
      <c r="D352" s="353"/>
      <c r="E352" s="353"/>
      <c r="F352" s="353"/>
      <c r="G352" s="190"/>
    </row>
    <row r="353" spans="1:7" s="88" customFormat="1" ht="87.75" customHeight="1">
      <c r="A353" s="351"/>
      <c r="B353" s="351" t="s">
        <v>26</v>
      </c>
      <c r="C353" s="345">
        <f>SUM(C346:C352)+C342+C343</f>
        <v>1543240</v>
      </c>
      <c r="D353" s="345">
        <f>SUM(D346:D352)+D342+D343</f>
        <v>1536100</v>
      </c>
      <c r="E353" s="345">
        <f>SUM(E346:E352)+E342+E343</f>
        <v>1667343</v>
      </c>
      <c r="F353" s="345">
        <f>SUM(F346:F352)+F342+F343</f>
        <v>1692000</v>
      </c>
      <c r="G353" s="203"/>
    </row>
    <row r="354" spans="1:7" s="88" customFormat="1" ht="54" customHeight="1">
      <c r="A354" s="148"/>
      <c r="B354" s="158"/>
      <c r="C354" s="150"/>
      <c r="D354" s="150"/>
      <c r="E354" s="150"/>
      <c r="F354" s="150"/>
      <c r="G354" s="204"/>
    </row>
    <row r="355" spans="1:7" s="88" customFormat="1" ht="46.5" customHeight="1">
      <c r="A355" s="148"/>
      <c r="B355" s="158"/>
      <c r="C355" s="150"/>
      <c r="D355" s="150"/>
      <c r="E355" s="150"/>
      <c r="F355" s="150"/>
      <c r="G355" s="149"/>
    </row>
    <row r="356" spans="1:7" s="7" customFormat="1" ht="111.75" customHeight="1">
      <c r="A356" s="71"/>
      <c r="B356" s="6"/>
      <c r="C356" s="22"/>
      <c r="D356" s="346" t="s">
        <v>63</v>
      </c>
      <c r="E356" s="75"/>
      <c r="F356" s="6"/>
      <c r="G356" s="205"/>
    </row>
    <row r="357" spans="1:7" s="85" customFormat="1" ht="96" customHeight="1">
      <c r="A357" s="371"/>
      <c r="B357" s="371"/>
      <c r="C357" s="445" t="s">
        <v>108</v>
      </c>
      <c r="D357" s="446"/>
      <c r="E357" s="447"/>
      <c r="F357" s="371"/>
      <c r="G357" s="372"/>
    </row>
    <row r="358" spans="1:7" s="7" customFormat="1" ht="39" customHeight="1">
      <c r="A358" s="6"/>
      <c r="B358" s="6"/>
      <c r="C358" s="6"/>
      <c r="D358" s="6"/>
      <c r="E358" s="6"/>
      <c r="F358" s="6"/>
      <c r="G358" s="65"/>
    </row>
    <row r="359" spans="1:7" s="27" customFormat="1" ht="72" customHeight="1">
      <c r="A359" s="135" t="s">
        <v>105</v>
      </c>
      <c r="B359" s="225" t="s">
        <v>4</v>
      </c>
      <c r="C359" s="224" t="s">
        <v>113</v>
      </c>
      <c r="D359" s="224" t="s">
        <v>114</v>
      </c>
      <c r="E359" s="224" t="s">
        <v>99</v>
      </c>
      <c r="F359" s="224" t="s">
        <v>115</v>
      </c>
      <c r="G359" s="187"/>
    </row>
    <row r="360" spans="1:7" s="85" customFormat="1" ht="53.25" customHeight="1">
      <c r="A360" s="77">
        <v>1</v>
      </c>
      <c r="B360" s="223" t="s">
        <v>5</v>
      </c>
      <c r="C360" s="341">
        <f>SUM(C341+C323+C308)</f>
        <v>977</v>
      </c>
      <c r="D360" s="342">
        <f>SUM(D341+D323+D308)</f>
        <v>236</v>
      </c>
      <c r="E360" s="342">
        <f>SUM(E341+E323+E308)</f>
        <v>236</v>
      </c>
      <c r="F360" s="342">
        <f>SUM(F341+F323+F308)</f>
        <v>236</v>
      </c>
      <c r="G360" s="147"/>
    </row>
    <row r="361" spans="1:7" s="21" customFormat="1" ht="66" customHeight="1">
      <c r="A361" s="325">
        <v>2</v>
      </c>
      <c r="B361" s="328" t="s">
        <v>0</v>
      </c>
      <c r="C361" s="373">
        <f>SUM(C309+C324+C342)</f>
        <v>6087673</v>
      </c>
      <c r="D361" s="324">
        <f>SUM(D309+D324+D342)</f>
        <v>6211061</v>
      </c>
      <c r="E361" s="324">
        <f>SUM(E309+E324+E342)</f>
        <v>6450000</v>
      </c>
      <c r="F361" s="324">
        <f>SUM(F309+F324+F342)</f>
        <v>6590000</v>
      </c>
      <c r="G361" s="431"/>
    </row>
    <row r="362" spans="1:7" s="21" customFormat="1" ht="66" customHeight="1">
      <c r="A362" s="325">
        <v>3</v>
      </c>
      <c r="B362" s="328" t="s">
        <v>1</v>
      </c>
      <c r="C362" s="373">
        <f>SUM(C343+C325+C310)</f>
        <v>656040</v>
      </c>
      <c r="D362" s="373">
        <f>SUM(D343+D325+D310)</f>
        <v>690603</v>
      </c>
      <c r="E362" s="324">
        <f>SUM(E310+E325+E343)</f>
        <v>822517</v>
      </c>
      <c r="F362" s="324">
        <f>SUM(F310+F325+F343)</f>
        <v>691658</v>
      </c>
      <c r="G362" s="247"/>
    </row>
    <row r="363" spans="1:8" s="21" customFormat="1" ht="62.25" customHeight="1">
      <c r="A363" s="325">
        <v>4</v>
      </c>
      <c r="B363" s="328" t="s">
        <v>2</v>
      </c>
      <c r="C363" s="373">
        <f aca="true" t="shared" si="6" ref="C363:E364">SUM(C346+C328+C311)</f>
        <v>76000</v>
      </c>
      <c r="D363" s="436">
        <f t="shared" si="6"/>
        <v>95000</v>
      </c>
      <c r="E363" s="324">
        <f t="shared" si="6"/>
        <v>105000</v>
      </c>
      <c r="F363" s="324">
        <f>SUM(F311+F328+F346)</f>
        <v>120000</v>
      </c>
      <c r="G363" s="216"/>
      <c r="H363" s="42"/>
    </row>
    <row r="364" spans="1:7" s="21" customFormat="1" ht="61.5" customHeight="1">
      <c r="A364" s="325">
        <v>5</v>
      </c>
      <c r="B364" s="328" t="s">
        <v>3</v>
      </c>
      <c r="C364" s="373">
        <f t="shared" si="6"/>
        <v>72450</v>
      </c>
      <c r="D364" s="324">
        <f t="shared" si="6"/>
        <v>68894</v>
      </c>
      <c r="E364" s="324">
        <f t="shared" si="6"/>
        <v>100000</v>
      </c>
      <c r="F364" s="324">
        <f>SUM(F312+F329+F347)</f>
        <v>120000</v>
      </c>
      <c r="G364" s="217"/>
    </row>
    <row r="365" spans="1:7" s="21" customFormat="1" ht="58.5" customHeight="1">
      <c r="A365" s="325">
        <v>6</v>
      </c>
      <c r="B365" s="325" t="s">
        <v>6</v>
      </c>
      <c r="C365" s="353">
        <f>SUM(C348+C330+C313)</f>
        <v>0</v>
      </c>
      <c r="D365" s="324">
        <f>SUM(D313+D330+D348)</f>
        <v>0</v>
      </c>
      <c r="E365" s="324">
        <f>SUM(E313+E330+E348)</f>
        <v>0</v>
      </c>
      <c r="F365" s="324">
        <f>SUM(F313+F330+F348)</f>
        <v>0</v>
      </c>
      <c r="G365" s="241"/>
    </row>
    <row r="366" spans="1:7" s="21" customFormat="1" ht="61.5" customHeight="1">
      <c r="A366" s="325">
        <v>7</v>
      </c>
      <c r="B366" s="325" t="s">
        <v>7</v>
      </c>
      <c r="C366" s="353">
        <f>SUM(C349+C331+C314)</f>
        <v>0</v>
      </c>
      <c r="D366" s="353">
        <f>SUM(D349+D331+D314)</f>
        <v>0</v>
      </c>
      <c r="E366" s="353">
        <f>SUM(E349+E331+E314)</f>
        <v>0</v>
      </c>
      <c r="F366" s="353">
        <f>SUM(F349+F331+F314)</f>
        <v>0</v>
      </c>
      <c r="G366" s="215"/>
    </row>
    <row r="367" spans="1:7" s="21" customFormat="1" ht="69" customHeight="1">
      <c r="A367" s="325">
        <v>8</v>
      </c>
      <c r="B367" s="325" t="s">
        <v>18</v>
      </c>
      <c r="C367" s="353">
        <f>SUM(C315+C333+C350)</f>
        <v>0</v>
      </c>
      <c r="D367" s="353">
        <f>SUM(D315+D333+D350)</f>
        <v>50000</v>
      </c>
      <c r="E367" s="353">
        <f>SUM(E315+E333+E350)</f>
        <v>55000</v>
      </c>
      <c r="F367" s="353">
        <f>SUM(F315+F333+F350)</f>
        <v>60000</v>
      </c>
      <c r="G367" s="241"/>
    </row>
    <row r="368" spans="1:7" s="21" customFormat="1" ht="70.5" customHeight="1">
      <c r="A368" s="325">
        <v>9</v>
      </c>
      <c r="B368" s="193" t="s">
        <v>98</v>
      </c>
      <c r="C368" s="353">
        <f>C332</f>
        <v>0</v>
      </c>
      <c r="D368" s="353">
        <f>D332</f>
        <v>0</v>
      </c>
      <c r="E368" s="353">
        <f>E332</f>
        <v>0</v>
      </c>
      <c r="F368" s="353">
        <f>F332</f>
        <v>0</v>
      </c>
      <c r="G368" s="241"/>
    </row>
    <row r="369" spans="1:7" s="21" customFormat="1" ht="55.5" customHeight="1">
      <c r="A369" s="325">
        <v>10</v>
      </c>
      <c r="B369" s="329" t="s">
        <v>46</v>
      </c>
      <c r="C369" s="374">
        <f>SUM(C334)</f>
        <v>0</v>
      </c>
      <c r="D369" s="374">
        <f>SUM(D334)</f>
        <v>0</v>
      </c>
      <c r="E369" s="374">
        <f>SUM(E316+E334+E351)</f>
        <v>0</v>
      </c>
      <c r="F369" s="353">
        <f>SUM(F316+F334+F351)</f>
        <v>0</v>
      </c>
      <c r="G369" s="191"/>
    </row>
    <row r="370" spans="1:7" s="21" customFormat="1" ht="60" customHeight="1">
      <c r="A370" s="325">
        <v>11</v>
      </c>
      <c r="B370" s="329" t="s">
        <v>44</v>
      </c>
      <c r="C370" s="374">
        <f>SUM(C335)</f>
        <v>0</v>
      </c>
      <c r="D370" s="374">
        <f>SUM(D335)</f>
        <v>0</v>
      </c>
      <c r="E370" s="374">
        <f>SUM(E317+E335+E352)</f>
        <v>0</v>
      </c>
      <c r="F370" s="353"/>
      <c r="G370" s="191"/>
    </row>
    <row r="371" spans="1:7" s="88" customFormat="1" ht="91.5" customHeight="1">
      <c r="A371" s="92"/>
      <c r="B371" s="375" t="s">
        <v>26</v>
      </c>
      <c r="C371" s="376">
        <f>SUM(C361:C370)</f>
        <v>6892163</v>
      </c>
      <c r="D371" s="376">
        <f>SUM(D361:D370)</f>
        <v>7115558</v>
      </c>
      <c r="E371" s="376">
        <f>SUM(E361:E370)</f>
        <v>7532517</v>
      </c>
      <c r="F371" s="376">
        <f>SUM(F361:F370)</f>
        <v>7581658</v>
      </c>
      <c r="G371" s="248"/>
    </row>
    <row r="372" spans="1:7" s="7" customFormat="1" ht="39" customHeight="1">
      <c r="A372" s="6"/>
      <c r="B372" s="6"/>
      <c r="C372" s="6"/>
      <c r="D372" s="6"/>
      <c r="E372" s="6"/>
      <c r="F372" s="6"/>
      <c r="G372" s="206"/>
    </row>
    <row r="373" spans="1:7" s="85" customFormat="1" ht="93.75" customHeight="1">
      <c r="A373" s="77"/>
      <c r="B373" s="77"/>
      <c r="C373" s="448" t="s">
        <v>122</v>
      </c>
      <c r="D373" s="452"/>
      <c r="E373" s="453"/>
      <c r="F373" s="77"/>
      <c r="G373" s="139"/>
    </row>
    <row r="374" spans="1:9" s="7" customFormat="1" ht="39" customHeight="1">
      <c r="A374" s="6"/>
      <c r="B374" s="6"/>
      <c r="C374" s="24"/>
      <c r="D374" s="6"/>
      <c r="E374" s="6"/>
      <c r="F374" s="6"/>
      <c r="G374" s="63"/>
      <c r="H374" s="16"/>
      <c r="I374" s="16"/>
    </row>
    <row r="375" spans="1:7" s="27" customFormat="1" ht="76.5" customHeight="1">
      <c r="A375" s="135" t="s">
        <v>105</v>
      </c>
      <c r="B375" s="135" t="s">
        <v>4</v>
      </c>
      <c r="C375" s="402" t="s">
        <v>113</v>
      </c>
      <c r="D375" s="402" t="s">
        <v>114</v>
      </c>
      <c r="E375" s="402" t="s">
        <v>99</v>
      </c>
      <c r="F375" s="402" t="s">
        <v>115</v>
      </c>
      <c r="G375" s="207"/>
    </row>
    <row r="376" spans="1:9" s="85" customFormat="1" ht="60" customHeight="1">
      <c r="A376" s="146">
        <v>1</v>
      </c>
      <c r="B376" s="403" t="s">
        <v>5</v>
      </c>
      <c r="C376" s="404">
        <f>SUM(C360+C290+C255)</f>
        <v>1319</v>
      </c>
      <c r="D376" s="404">
        <f aca="true" t="shared" si="7" ref="D376:F380">D255+D290+D360</f>
        <v>575</v>
      </c>
      <c r="E376" s="404">
        <f t="shared" si="7"/>
        <v>575</v>
      </c>
      <c r="F376" s="404">
        <f t="shared" si="7"/>
        <v>575</v>
      </c>
      <c r="G376" s="195"/>
      <c r="H376" s="80"/>
      <c r="I376" s="80"/>
    </row>
    <row r="377" spans="1:9" s="21" customFormat="1" ht="69" customHeight="1">
      <c r="A377" s="330">
        <v>2</v>
      </c>
      <c r="B377" s="331" t="s">
        <v>0</v>
      </c>
      <c r="C377" s="314">
        <f aca="true" t="shared" si="8" ref="C377:C383">C256+C291+C361</f>
        <v>8566766</v>
      </c>
      <c r="D377" s="314">
        <f t="shared" si="7"/>
        <v>9012731</v>
      </c>
      <c r="E377" s="314">
        <f t="shared" si="7"/>
        <v>9358000</v>
      </c>
      <c r="F377" s="314">
        <f t="shared" si="7"/>
        <v>9620000</v>
      </c>
      <c r="G377" s="208"/>
      <c r="H377" s="34"/>
      <c r="I377" s="34"/>
    </row>
    <row r="378" spans="1:9" s="21" customFormat="1" ht="66" customHeight="1">
      <c r="A378" s="330">
        <v>3</v>
      </c>
      <c r="B378" s="331" t="s">
        <v>1</v>
      </c>
      <c r="C378" s="314">
        <f t="shared" si="8"/>
        <v>2039000</v>
      </c>
      <c r="D378" s="314">
        <f t="shared" si="7"/>
        <v>2625213</v>
      </c>
      <c r="E378" s="314">
        <f t="shared" si="7"/>
        <v>2779751</v>
      </c>
      <c r="F378" s="314">
        <f t="shared" si="7"/>
        <v>2712904</v>
      </c>
      <c r="G378" s="209"/>
      <c r="H378" s="34"/>
      <c r="I378" s="34"/>
    </row>
    <row r="379" spans="1:9" s="21" customFormat="1" ht="67.5" customHeight="1">
      <c r="A379" s="330">
        <v>4</v>
      </c>
      <c r="B379" s="331" t="s">
        <v>2</v>
      </c>
      <c r="C379" s="314">
        <f t="shared" si="8"/>
        <v>309000</v>
      </c>
      <c r="D379" s="314">
        <f t="shared" si="7"/>
        <v>409919</v>
      </c>
      <c r="E379" s="314">
        <f t="shared" si="7"/>
        <v>419500</v>
      </c>
      <c r="F379" s="314">
        <f t="shared" si="7"/>
        <v>445000</v>
      </c>
      <c r="G379" s="209"/>
      <c r="H379" s="34"/>
      <c r="I379" s="34"/>
    </row>
    <row r="380" spans="1:9" s="21" customFormat="1" ht="72.75" customHeight="1">
      <c r="A380" s="330">
        <v>5</v>
      </c>
      <c r="B380" s="331" t="s">
        <v>3</v>
      </c>
      <c r="C380" s="314">
        <f t="shared" si="8"/>
        <v>4150876</v>
      </c>
      <c r="D380" s="314">
        <f t="shared" si="7"/>
        <v>5566093</v>
      </c>
      <c r="E380" s="314">
        <f t="shared" si="7"/>
        <v>6246190</v>
      </c>
      <c r="F380" s="314">
        <f t="shared" si="7"/>
        <v>6765878</v>
      </c>
      <c r="G380" s="208"/>
      <c r="H380" s="34"/>
      <c r="I380" s="34"/>
    </row>
    <row r="381" spans="1:9" s="21" customFormat="1" ht="66.75" customHeight="1">
      <c r="A381" s="330">
        <v>6</v>
      </c>
      <c r="B381" s="331" t="s">
        <v>6</v>
      </c>
      <c r="C381" s="314">
        <f t="shared" si="8"/>
        <v>45000</v>
      </c>
      <c r="D381" s="314">
        <f>SUM(D260+D295+D365)</f>
        <v>50000</v>
      </c>
      <c r="E381" s="314">
        <f>SUM(E260+E295+E365)</f>
        <v>55000</v>
      </c>
      <c r="F381" s="314">
        <f>SUM(F260+F295+F365)</f>
        <v>60000</v>
      </c>
      <c r="G381" s="208"/>
      <c r="H381" s="34"/>
      <c r="I381" s="34"/>
    </row>
    <row r="382" spans="1:9" s="21" customFormat="1" ht="70.5" customHeight="1">
      <c r="A382" s="330">
        <v>7</v>
      </c>
      <c r="B382" s="331" t="s">
        <v>7</v>
      </c>
      <c r="C382" s="314">
        <f t="shared" si="8"/>
        <v>411000</v>
      </c>
      <c r="D382" s="314">
        <f aca="true" t="shared" si="9" ref="D382:F383">D261+D296+D366</f>
        <v>559000</v>
      </c>
      <c r="E382" s="314">
        <f t="shared" si="9"/>
        <v>612000</v>
      </c>
      <c r="F382" s="314">
        <f t="shared" si="9"/>
        <v>640000</v>
      </c>
      <c r="G382" s="208"/>
      <c r="H382" s="34"/>
      <c r="I382" s="34"/>
    </row>
    <row r="383" spans="1:9" s="21" customFormat="1" ht="74.25" customHeight="1">
      <c r="A383" s="330">
        <v>8</v>
      </c>
      <c r="B383" s="331" t="s">
        <v>18</v>
      </c>
      <c r="C383" s="314">
        <f t="shared" si="8"/>
        <v>77000</v>
      </c>
      <c r="D383" s="314">
        <f t="shared" si="9"/>
        <v>142000</v>
      </c>
      <c r="E383" s="314">
        <f t="shared" si="9"/>
        <v>150000</v>
      </c>
      <c r="F383" s="314">
        <f t="shared" si="9"/>
        <v>159000</v>
      </c>
      <c r="G383" s="208"/>
      <c r="H383" s="34"/>
      <c r="I383" s="34"/>
    </row>
    <row r="384" spans="1:9" s="21" customFormat="1" ht="73.5" customHeight="1">
      <c r="A384" s="330">
        <v>9</v>
      </c>
      <c r="B384" s="331" t="s">
        <v>8</v>
      </c>
      <c r="C384" s="314">
        <f>SUM(C263+C298)</f>
        <v>490000</v>
      </c>
      <c r="D384" s="314">
        <f>SUM(D263+D298)</f>
        <v>930000</v>
      </c>
      <c r="E384" s="314">
        <f>SUM(E263+E298)</f>
        <v>959000</v>
      </c>
      <c r="F384" s="314">
        <f>SUM(F263+F298)</f>
        <v>991000</v>
      </c>
      <c r="G384" s="208"/>
      <c r="H384" s="34"/>
      <c r="I384" s="34"/>
    </row>
    <row r="385" spans="1:13" s="21" customFormat="1" ht="78" customHeight="1">
      <c r="A385" s="330">
        <v>10</v>
      </c>
      <c r="B385" s="331" t="s">
        <v>9</v>
      </c>
      <c r="C385" s="314">
        <f>SUM(C264+C299+C332)</f>
        <v>1031989</v>
      </c>
      <c r="D385" s="314">
        <f>SUM(D264+D299+D332)</f>
        <v>512669</v>
      </c>
      <c r="E385" s="314">
        <f>SUM(E264+E299+E332)</f>
        <v>501750</v>
      </c>
      <c r="F385" s="314">
        <f>SUM(F264+F299+F332)</f>
        <v>519875</v>
      </c>
      <c r="G385" s="208"/>
      <c r="H385" s="34"/>
      <c r="I385" s="34"/>
      <c r="M385" s="51"/>
    </row>
    <row r="386" spans="1:13" s="21" customFormat="1" ht="55.5" customHeight="1">
      <c r="A386" s="330">
        <v>11</v>
      </c>
      <c r="B386" s="332" t="s">
        <v>45</v>
      </c>
      <c r="C386" s="316">
        <f>C369</f>
        <v>0</v>
      </c>
      <c r="D386" s="316">
        <v>0</v>
      </c>
      <c r="E386" s="316">
        <f>SUM(E369)</f>
        <v>0</v>
      </c>
      <c r="F386" s="316">
        <f>SUM(F369)</f>
        <v>0</v>
      </c>
      <c r="G386" s="210">
        <f>SUM(G377:G385)</f>
        <v>0</v>
      </c>
      <c r="H386" s="34"/>
      <c r="I386" s="34"/>
      <c r="M386" s="51"/>
    </row>
    <row r="387" spans="1:13" s="21" customFormat="1" ht="58.5" customHeight="1">
      <c r="A387" s="330">
        <v>12</v>
      </c>
      <c r="B387" s="332" t="s">
        <v>44</v>
      </c>
      <c r="C387" s="316">
        <f>C370</f>
        <v>0</v>
      </c>
      <c r="D387" s="316">
        <v>0</v>
      </c>
      <c r="E387" s="316">
        <f>E369</f>
        <v>0</v>
      </c>
      <c r="F387" s="316">
        <f>F369</f>
        <v>0</v>
      </c>
      <c r="G387" s="211"/>
      <c r="H387" s="34"/>
      <c r="I387" s="34"/>
      <c r="M387" s="51"/>
    </row>
    <row r="388" spans="1:13" s="21" customFormat="1" ht="62.25" customHeight="1">
      <c r="A388" s="330">
        <v>12</v>
      </c>
      <c r="B388" s="332" t="s">
        <v>66</v>
      </c>
      <c r="C388" s="316">
        <f>C300</f>
        <v>0</v>
      </c>
      <c r="D388" s="316">
        <v>0</v>
      </c>
      <c r="E388" s="316">
        <f>E370</f>
        <v>0</v>
      </c>
      <c r="F388" s="316">
        <f>F370</f>
        <v>0</v>
      </c>
      <c r="G388" s="211"/>
      <c r="H388" s="34"/>
      <c r="I388" s="34"/>
      <c r="M388" s="51"/>
    </row>
    <row r="389" spans="1:13" s="88" customFormat="1" ht="88.5" customHeight="1">
      <c r="A389" s="135" t="s">
        <v>51</v>
      </c>
      <c r="B389" s="251" t="s">
        <v>130</v>
      </c>
      <c r="C389" s="249">
        <f>SUM(C265+C301+C371)</f>
        <v>17120631</v>
      </c>
      <c r="D389" s="249">
        <f>SUM(D265+D301+D371)</f>
        <v>19807625</v>
      </c>
      <c r="E389" s="249">
        <f>SUM(E265+E301+E371)</f>
        <v>21081191</v>
      </c>
      <c r="F389" s="249">
        <f>SUM(F265+F301+F371)</f>
        <v>21913657</v>
      </c>
      <c r="G389" s="250"/>
      <c r="H389" s="93"/>
      <c r="I389" s="93"/>
      <c r="M389" s="51"/>
    </row>
    <row r="390" spans="1:13" s="88" customFormat="1" ht="48" customHeight="1">
      <c r="A390" s="148"/>
      <c r="B390" s="147"/>
      <c r="C390" s="163"/>
      <c r="D390" s="163"/>
      <c r="E390" s="163"/>
      <c r="F390" s="163"/>
      <c r="G390" s="148"/>
      <c r="H390" s="93"/>
      <c r="I390" s="93"/>
      <c r="M390" s="51"/>
    </row>
    <row r="391" spans="1:13" s="88" customFormat="1" ht="43.5" customHeight="1">
      <c r="A391" s="148"/>
      <c r="B391" s="147"/>
      <c r="C391" s="163"/>
      <c r="D391" s="163"/>
      <c r="E391" s="163"/>
      <c r="F391" s="163"/>
      <c r="G391" s="148"/>
      <c r="H391" s="93"/>
      <c r="I391" s="93"/>
      <c r="M391" s="51"/>
    </row>
    <row r="392" spans="1:13" s="85" customFormat="1" ht="74.25" customHeight="1">
      <c r="A392" s="449" t="s">
        <v>118</v>
      </c>
      <c r="B392" s="449"/>
      <c r="C392" s="449"/>
      <c r="D392" s="449"/>
      <c r="E392" s="449"/>
      <c r="F392" s="449"/>
      <c r="G392" s="195"/>
      <c r="H392" s="94"/>
      <c r="I392" s="94"/>
      <c r="M392" s="51"/>
    </row>
    <row r="393" spans="1:13" s="21" customFormat="1" ht="72.75" customHeight="1">
      <c r="A393" s="333">
        <v>2022</v>
      </c>
      <c r="B393" s="43"/>
      <c r="C393" s="43"/>
      <c r="D393" s="43"/>
      <c r="E393" s="43"/>
      <c r="F393" s="43"/>
      <c r="G393" s="102"/>
      <c r="H393" s="44"/>
      <c r="I393" s="44"/>
      <c r="M393" s="116"/>
    </row>
    <row r="394" spans="1:13" s="27" customFormat="1" ht="70.5" customHeight="1">
      <c r="A394" s="95"/>
      <c r="B394" s="252" t="s">
        <v>89</v>
      </c>
      <c r="C394" s="252" t="s">
        <v>132</v>
      </c>
      <c r="D394" s="252" t="s">
        <v>55</v>
      </c>
      <c r="E394" s="252" t="s">
        <v>56</v>
      </c>
      <c r="F394" s="253" t="s">
        <v>133</v>
      </c>
      <c r="G394" s="242" t="s">
        <v>131</v>
      </c>
      <c r="H394" s="94"/>
      <c r="I394" s="94"/>
      <c r="J394" s="85"/>
      <c r="K394" s="85"/>
      <c r="L394" s="85" t="s">
        <v>80</v>
      </c>
      <c r="M394" s="299">
        <f>SUM(M395:M399)</f>
        <v>2686994</v>
      </c>
    </row>
    <row r="395" spans="1:14" s="21" customFormat="1" ht="63" customHeight="1">
      <c r="A395" s="220" t="s">
        <v>41</v>
      </c>
      <c r="B395" s="313">
        <v>6158430</v>
      </c>
      <c r="C395" s="389" t="s">
        <v>11</v>
      </c>
      <c r="D395" s="313">
        <f>C377</f>
        <v>8566766</v>
      </c>
      <c r="E395" s="313">
        <f>C381</f>
        <v>45000</v>
      </c>
      <c r="F395" s="313">
        <f aca="true" t="shared" si="10" ref="F395:F402">SUM(D395:E395)</f>
        <v>8611766</v>
      </c>
      <c r="G395" s="153">
        <f aca="true" t="shared" si="11" ref="G395:G401">SUM(F410/F395)</f>
        <v>1.052366146502355</v>
      </c>
      <c r="H395" s="44"/>
      <c r="I395" s="44"/>
      <c r="L395" s="51">
        <v>11770</v>
      </c>
      <c r="M395" s="152">
        <f>SUM(G410-F395)</f>
        <v>450965</v>
      </c>
      <c r="N395" s="420">
        <f>SUM(G410-F395)</f>
        <v>450965</v>
      </c>
    </row>
    <row r="396" spans="1:14" s="21" customFormat="1" ht="69" customHeight="1">
      <c r="A396" s="220" t="s">
        <v>42</v>
      </c>
      <c r="B396" s="313">
        <v>6816163</v>
      </c>
      <c r="C396" s="389" t="s">
        <v>16</v>
      </c>
      <c r="D396" s="313">
        <f>C378</f>
        <v>2039000</v>
      </c>
      <c r="E396" s="313">
        <f>C382</f>
        <v>411000</v>
      </c>
      <c r="F396" s="313">
        <f t="shared" si="10"/>
        <v>2450000</v>
      </c>
      <c r="G396" s="153">
        <f t="shared" si="11"/>
        <v>1.2996787755102042</v>
      </c>
      <c r="H396" s="44"/>
      <c r="I396" s="44"/>
      <c r="L396" s="51">
        <v>237754</v>
      </c>
      <c r="M396" s="152">
        <f>SUM(G411-F396)</f>
        <v>734213</v>
      </c>
      <c r="N396" s="420">
        <f aca="true" t="shared" si="12" ref="N396:N401">SUM(G411-F396)</f>
        <v>734213</v>
      </c>
    </row>
    <row r="397" spans="1:14" s="21" customFormat="1" ht="68.25" customHeight="1">
      <c r="A397" s="220" t="s">
        <v>43</v>
      </c>
      <c r="B397" s="313">
        <v>2091049</v>
      </c>
      <c r="C397" s="389" t="s">
        <v>13</v>
      </c>
      <c r="D397" s="313">
        <f>C379</f>
        <v>309000</v>
      </c>
      <c r="E397" s="313">
        <f>C383</f>
        <v>77000</v>
      </c>
      <c r="F397" s="313">
        <f t="shared" si="10"/>
        <v>386000</v>
      </c>
      <c r="G397" s="153">
        <f t="shared" si="11"/>
        <v>1.429841968911917</v>
      </c>
      <c r="H397" s="44"/>
      <c r="I397" s="44"/>
      <c r="L397" s="110">
        <f>SUM(L395:L396)</f>
        <v>249524</v>
      </c>
      <c r="M397" s="152">
        <f>SUM(G412-F397)</f>
        <v>165919</v>
      </c>
      <c r="N397" s="420">
        <f t="shared" si="12"/>
        <v>165919</v>
      </c>
    </row>
    <row r="398" spans="1:14" s="21" customFormat="1" ht="80.25" customHeight="1">
      <c r="A398" s="279" t="s">
        <v>12</v>
      </c>
      <c r="B398" s="435">
        <f>SUM(B395:B397)</f>
        <v>15065642</v>
      </c>
      <c r="C398" s="389" t="s">
        <v>52</v>
      </c>
      <c r="D398" s="313">
        <v>0</v>
      </c>
      <c r="E398" s="313">
        <f>C384</f>
        <v>490000</v>
      </c>
      <c r="F398" s="313">
        <f t="shared" si="10"/>
        <v>490000</v>
      </c>
      <c r="G398" s="153">
        <f t="shared" si="11"/>
        <v>1.8979591836734695</v>
      </c>
      <c r="H398" s="45"/>
      <c r="I398" s="44"/>
      <c r="L398" s="51"/>
      <c r="M398" s="152">
        <f>SUM(G413-F398)</f>
        <v>440000</v>
      </c>
      <c r="N398" s="420">
        <f t="shared" si="12"/>
        <v>440000</v>
      </c>
    </row>
    <row r="399" spans="1:14" s="21" customFormat="1" ht="76.5" customHeight="1">
      <c r="A399" s="433" t="s">
        <v>30</v>
      </c>
      <c r="B399" s="337">
        <v>2054989</v>
      </c>
      <c r="C399" s="389" t="s">
        <v>57</v>
      </c>
      <c r="D399" s="313">
        <f>C380</f>
        <v>4150876</v>
      </c>
      <c r="E399" s="390">
        <f>C385</f>
        <v>1031989</v>
      </c>
      <c r="F399" s="313">
        <f t="shared" si="10"/>
        <v>5182865</v>
      </c>
      <c r="G399" s="153">
        <f t="shared" si="11"/>
        <v>1.172857483264565</v>
      </c>
      <c r="H399" s="45"/>
      <c r="I399" s="44"/>
      <c r="L399" s="51"/>
      <c r="M399" s="152">
        <f>SUM(G414-F399)</f>
        <v>895897</v>
      </c>
      <c r="N399" s="420">
        <f t="shared" si="12"/>
        <v>895897</v>
      </c>
    </row>
    <row r="400" spans="1:14" s="21" customFormat="1" ht="76.5" customHeight="1">
      <c r="A400" s="334" t="s">
        <v>39</v>
      </c>
      <c r="B400" s="316">
        <v>0</v>
      </c>
      <c r="C400" s="391" t="s">
        <v>39</v>
      </c>
      <c r="D400" s="313"/>
      <c r="E400" s="313"/>
      <c r="F400" s="316">
        <f t="shared" si="10"/>
        <v>0</v>
      </c>
      <c r="G400" s="153" t="e">
        <f t="shared" si="11"/>
        <v>#DIV/0!</v>
      </c>
      <c r="H400" s="45"/>
      <c r="I400" s="44"/>
      <c r="L400" s="51"/>
      <c r="M400" s="152">
        <f>SUM(G415-F415)</f>
        <v>0</v>
      </c>
      <c r="N400" s="308">
        <f>SUM(N399:N3950)</f>
        <v>0</v>
      </c>
    </row>
    <row r="401" spans="1:14" s="21" customFormat="1" ht="57" customHeight="1">
      <c r="A401" s="335" t="s">
        <v>66</v>
      </c>
      <c r="B401" s="317">
        <v>0</v>
      </c>
      <c r="C401" s="392" t="s">
        <v>66</v>
      </c>
      <c r="D401" s="313"/>
      <c r="E401" s="313"/>
      <c r="F401" s="316">
        <f t="shared" si="10"/>
        <v>0</v>
      </c>
      <c r="G401" s="153" t="e">
        <f t="shared" si="11"/>
        <v>#DIV/0!</v>
      </c>
      <c r="H401" s="46"/>
      <c r="I401" s="46"/>
      <c r="L401" s="51"/>
      <c r="M401" s="152">
        <v>0</v>
      </c>
      <c r="N401" s="308">
        <f t="shared" si="12"/>
        <v>0</v>
      </c>
    </row>
    <row r="402" spans="1:14" s="88" customFormat="1" ht="82.5" customHeight="1">
      <c r="A402" s="339" t="s">
        <v>24</v>
      </c>
      <c r="B402" s="434">
        <f>SUM(B398+B399+B400+B401)</f>
        <v>17120631</v>
      </c>
      <c r="C402" s="336" t="s">
        <v>25</v>
      </c>
      <c r="D402" s="337">
        <f>SUM(D395:D401)</f>
        <v>15065642</v>
      </c>
      <c r="E402" s="337">
        <f>SUM(E395:E401)</f>
        <v>2054989</v>
      </c>
      <c r="F402" s="338">
        <f t="shared" si="10"/>
        <v>17120631</v>
      </c>
      <c r="G402" s="112">
        <f>SUM(G418/F402)</f>
        <v>1.156944799522868</v>
      </c>
      <c r="H402" s="154"/>
      <c r="I402" s="154"/>
      <c r="J402" s="85"/>
      <c r="K402" s="85"/>
      <c r="L402" s="155">
        <f>SUM(L397:L401)</f>
        <v>249524</v>
      </c>
      <c r="M402" s="300">
        <f>SUM(F418-F402)</f>
        <v>2686994</v>
      </c>
      <c r="N402" s="439">
        <f>SUM(N395:N399)</f>
        <v>2686994</v>
      </c>
    </row>
    <row r="403" spans="1:13" s="7" customFormat="1" ht="41.25" customHeight="1">
      <c r="A403" s="17"/>
      <c r="B403" s="17"/>
      <c r="C403" s="17"/>
      <c r="D403" s="17"/>
      <c r="E403" s="17"/>
      <c r="F403" s="120"/>
      <c r="G403" s="121">
        <f>SUM(F418/F402)</f>
        <v>1.156944799522868</v>
      </c>
      <c r="H403" s="156"/>
      <c r="I403" s="154"/>
      <c r="J403" s="85"/>
      <c r="K403" s="85"/>
      <c r="L403" s="97"/>
      <c r="M403" s="157">
        <f>M394-M402</f>
        <v>0</v>
      </c>
    </row>
    <row r="404" spans="1:13" s="7" customFormat="1" ht="41.25" customHeight="1">
      <c r="A404" s="65"/>
      <c r="B404" s="65"/>
      <c r="C404" s="65"/>
      <c r="D404" s="65"/>
      <c r="E404" s="65"/>
      <c r="F404" s="164"/>
      <c r="G404" s="165"/>
      <c r="H404" s="166"/>
      <c r="I404" s="167"/>
      <c r="J404" s="168"/>
      <c r="K404" s="168"/>
      <c r="L404" s="169"/>
      <c r="M404" s="170"/>
    </row>
    <row r="405" spans="1:13" s="7" customFormat="1" ht="41.25" customHeight="1">
      <c r="A405" s="65"/>
      <c r="B405" s="65"/>
      <c r="C405" s="65"/>
      <c r="D405" s="65"/>
      <c r="E405" s="65"/>
      <c r="F405" s="164"/>
      <c r="G405" s="165"/>
      <c r="H405" s="166"/>
      <c r="I405" s="167"/>
      <c r="J405" s="168"/>
      <c r="K405" s="168"/>
      <c r="L405" s="169"/>
      <c r="M405" s="171"/>
    </row>
    <row r="406" spans="1:13" s="7" customFormat="1" ht="41.25" customHeight="1">
      <c r="A406" s="65"/>
      <c r="B406" s="65"/>
      <c r="C406" s="65"/>
      <c r="D406" s="65"/>
      <c r="E406" s="65"/>
      <c r="F406" s="164"/>
      <c r="G406" s="165"/>
      <c r="H406" s="166"/>
      <c r="I406" s="167"/>
      <c r="J406" s="168"/>
      <c r="K406" s="168"/>
      <c r="L406" s="169"/>
      <c r="M406" s="171"/>
    </row>
    <row r="407" spans="1:9" s="85" customFormat="1" ht="92.25" customHeight="1">
      <c r="A407" s="450" t="s">
        <v>102</v>
      </c>
      <c r="B407" s="450"/>
      <c r="C407" s="450"/>
      <c r="D407" s="450"/>
      <c r="E407" s="450"/>
      <c r="F407" s="450"/>
      <c r="G407" s="340">
        <v>2023</v>
      </c>
      <c r="H407" s="94"/>
      <c r="I407" s="94"/>
    </row>
    <row r="408" spans="1:9" s="21" customFormat="1" ht="61.5" customHeight="1">
      <c r="A408" s="427" t="s">
        <v>104</v>
      </c>
      <c r="B408" s="218" t="s">
        <v>36</v>
      </c>
      <c r="C408" s="311" t="s">
        <v>125</v>
      </c>
      <c r="D408" s="47"/>
      <c r="E408" s="48"/>
      <c r="F408" s="124"/>
      <c r="G408" s="126"/>
      <c r="H408" s="49"/>
      <c r="I408" s="26"/>
    </row>
    <row r="409" spans="1:13" s="96" customFormat="1" ht="111.75" customHeight="1">
      <c r="A409" s="131" t="s">
        <v>134</v>
      </c>
      <c r="B409" s="406" t="s">
        <v>103</v>
      </c>
      <c r="C409" s="406" t="s">
        <v>135</v>
      </c>
      <c r="D409" s="406" t="s">
        <v>91</v>
      </c>
      <c r="E409" s="406" t="s">
        <v>90</v>
      </c>
      <c r="F409" s="310" t="s">
        <v>116</v>
      </c>
      <c r="G409" s="254" t="s">
        <v>134</v>
      </c>
      <c r="H409" s="90" t="s">
        <v>37</v>
      </c>
      <c r="L409" s="96" t="s">
        <v>70</v>
      </c>
      <c r="M409" s="125"/>
    </row>
    <row r="410" spans="1:14" s="21" customFormat="1" ht="78.75" customHeight="1">
      <c r="A410" s="87" t="s">
        <v>41</v>
      </c>
      <c r="B410" s="394">
        <v>8132699</v>
      </c>
      <c r="C410" s="441" t="s">
        <v>15</v>
      </c>
      <c r="D410" s="393">
        <f>D377</f>
        <v>9012731</v>
      </c>
      <c r="E410" s="393">
        <f>D381</f>
        <v>50000</v>
      </c>
      <c r="F410" s="394">
        <f aca="true" t="shared" si="13" ref="F410:F417">SUM(D410:E410)</f>
        <v>9062731</v>
      </c>
      <c r="G410" s="256">
        <v>9062731</v>
      </c>
      <c r="H410" s="257"/>
      <c r="I410" s="258"/>
      <c r="J410" s="258"/>
      <c r="K410" s="258"/>
      <c r="L410" s="259">
        <f aca="true" t="shared" si="14" ref="L410:L418">SUM(G410-F410)</f>
        <v>0</v>
      </c>
      <c r="M410" s="260">
        <f>G410-F410</f>
        <v>0</v>
      </c>
      <c r="N410" s="417">
        <f>SUM(M410)</f>
        <v>0</v>
      </c>
    </row>
    <row r="411" spans="1:14" s="21" customFormat="1" ht="75.75" customHeight="1">
      <c r="A411" s="87" t="s">
        <v>42</v>
      </c>
      <c r="B411" s="394">
        <v>6890558</v>
      </c>
      <c r="C411" s="441" t="s">
        <v>93</v>
      </c>
      <c r="D411" s="393">
        <f>D378</f>
        <v>2625213</v>
      </c>
      <c r="E411" s="393">
        <f>D382</f>
        <v>559000</v>
      </c>
      <c r="F411" s="395">
        <f t="shared" si="13"/>
        <v>3184213</v>
      </c>
      <c r="G411" s="261">
        <v>3184213</v>
      </c>
      <c r="H411" s="262"/>
      <c r="I411" s="258"/>
      <c r="J411" s="258"/>
      <c r="K411" s="258"/>
      <c r="L411" s="259">
        <f t="shared" si="14"/>
        <v>0</v>
      </c>
      <c r="M411" s="260">
        <f>G411-F411</f>
        <v>0</v>
      </c>
      <c r="N411" s="417">
        <f>SUM(M411)</f>
        <v>0</v>
      </c>
    </row>
    <row r="412" spans="1:14" s="21" customFormat="1" ht="81" customHeight="1">
      <c r="A412" s="87" t="s">
        <v>43</v>
      </c>
      <c r="B412" s="394">
        <v>2590699</v>
      </c>
      <c r="C412" s="441" t="s">
        <v>13</v>
      </c>
      <c r="D412" s="393">
        <f>D379</f>
        <v>409919</v>
      </c>
      <c r="E412" s="393">
        <f>D383</f>
        <v>142000</v>
      </c>
      <c r="F412" s="394">
        <f t="shared" si="13"/>
        <v>551919</v>
      </c>
      <c r="G412" s="256">
        <v>551919</v>
      </c>
      <c r="H412" s="262"/>
      <c r="I412" s="258"/>
      <c r="J412" s="258"/>
      <c r="K412" s="258"/>
      <c r="L412" s="259">
        <f t="shared" si="14"/>
        <v>0</v>
      </c>
      <c r="M412" s="260">
        <f>G412-F412</f>
        <v>0</v>
      </c>
      <c r="N412" s="417">
        <f>SUM(M412)</f>
        <v>0</v>
      </c>
    </row>
    <row r="413" spans="1:14" s="21" customFormat="1" ht="75.75" customHeight="1">
      <c r="A413" s="279" t="s">
        <v>12</v>
      </c>
      <c r="B413" s="399">
        <f>SUM(B410:B412)</f>
        <v>17613956</v>
      </c>
      <c r="C413" s="441" t="s">
        <v>123</v>
      </c>
      <c r="D413" s="393">
        <v>0</v>
      </c>
      <c r="E413" s="393">
        <f>D384</f>
        <v>930000</v>
      </c>
      <c r="F413" s="396">
        <f t="shared" si="13"/>
        <v>930000</v>
      </c>
      <c r="G413" s="260">
        <v>930000</v>
      </c>
      <c r="H413" s="262"/>
      <c r="I413" s="258"/>
      <c r="J413" s="258"/>
      <c r="K413" s="258"/>
      <c r="L413" s="259">
        <f t="shared" si="14"/>
        <v>0</v>
      </c>
      <c r="M413" s="260">
        <f>G413-F413</f>
        <v>0</v>
      </c>
      <c r="N413" s="417">
        <f>SUM(M413)</f>
        <v>0</v>
      </c>
    </row>
    <row r="414" spans="1:14" s="21" customFormat="1" ht="86.25" customHeight="1">
      <c r="A414" s="433" t="s">
        <v>30</v>
      </c>
      <c r="B414" s="400">
        <v>2193669</v>
      </c>
      <c r="C414" s="441" t="s">
        <v>95</v>
      </c>
      <c r="D414" s="393">
        <f>D380</f>
        <v>5566093</v>
      </c>
      <c r="E414" s="393">
        <f>D385</f>
        <v>512669</v>
      </c>
      <c r="F414" s="394">
        <f t="shared" si="13"/>
        <v>6078762</v>
      </c>
      <c r="G414" s="256">
        <v>6078762</v>
      </c>
      <c r="H414" s="263"/>
      <c r="I414" s="258"/>
      <c r="J414" s="258"/>
      <c r="K414" s="258"/>
      <c r="L414" s="259">
        <f t="shared" si="14"/>
        <v>0</v>
      </c>
      <c r="M414" s="260"/>
      <c r="N414" s="417">
        <f>SUM(L414)</f>
        <v>0</v>
      </c>
    </row>
    <row r="415" spans="1:14" s="21" customFormat="1" ht="63" customHeight="1">
      <c r="A415" s="334" t="s">
        <v>39</v>
      </c>
      <c r="B415" s="397"/>
      <c r="C415" s="318" t="s">
        <v>67</v>
      </c>
      <c r="D415" s="397">
        <f>D369</f>
        <v>0</v>
      </c>
      <c r="E415" s="393">
        <v>0</v>
      </c>
      <c r="F415" s="394">
        <f t="shared" si="13"/>
        <v>0</v>
      </c>
      <c r="G415" s="256">
        <f>F415</f>
        <v>0</v>
      </c>
      <c r="H415" s="263"/>
      <c r="I415" s="258"/>
      <c r="J415" s="258"/>
      <c r="K415" s="258"/>
      <c r="L415" s="259">
        <f t="shared" si="14"/>
        <v>0</v>
      </c>
      <c r="M415" s="264"/>
      <c r="N415" s="418"/>
    </row>
    <row r="416" spans="1:14" s="21" customFormat="1" ht="57" customHeight="1">
      <c r="A416" s="334"/>
      <c r="B416" s="397"/>
      <c r="C416" s="318" t="s">
        <v>95</v>
      </c>
      <c r="D416" s="397">
        <f>D370</f>
        <v>0</v>
      </c>
      <c r="E416" s="393">
        <v>0</v>
      </c>
      <c r="F416" s="394">
        <f t="shared" si="13"/>
        <v>0</v>
      </c>
      <c r="G416" s="256">
        <f>F416</f>
        <v>0</v>
      </c>
      <c r="H416" s="263"/>
      <c r="I416" s="258"/>
      <c r="J416" s="258"/>
      <c r="K416" s="258"/>
      <c r="L416" s="259">
        <f t="shared" si="14"/>
        <v>0</v>
      </c>
      <c r="M416" s="264"/>
      <c r="N416" s="419"/>
    </row>
    <row r="417" spans="1:14" s="21" customFormat="1" ht="66" customHeight="1">
      <c r="A417" s="335" t="s">
        <v>66</v>
      </c>
      <c r="B417" s="398"/>
      <c r="C417" s="319" t="s">
        <v>66</v>
      </c>
      <c r="D417" s="398">
        <v>0</v>
      </c>
      <c r="E417" s="393">
        <v>0</v>
      </c>
      <c r="F417" s="398">
        <f t="shared" si="13"/>
        <v>0</v>
      </c>
      <c r="G417" s="265"/>
      <c r="H417" s="263"/>
      <c r="I417" s="258"/>
      <c r="J417" s="258"/>
      <c r="K417" s="258"/>
      <c r="L417" s="259">
        <f t="shared" si="14"/>
        <v>0</v>
      </c>
      <c r="M417" s="264"/>
      <c r="N417" s="417">
        <f>SUM(N410:N416)</f>
        <v>0</v>
      </c>
    </row>
    <row r="418" spans="1:17" s="88" customFormat="1" ht="97.5" customHeight="1">
      <c r="A418" s="432" t="s">
        <v>34</v>
      </c>
      <c r="B418" s="379">
        <f>SUM(B413+B414+B415+B416+B417)</f>
        <v>19807625</v>
      </c>
      <c r="C418" s="218" t="s">
        <v>25</v>
      </c>
      <c r="D418" s="345">
        <f>SUM(D410:D417)</f>
        <v>17613956</v>
      </c>
      <c r="E418" s="345">
        <f>SUM(E410:E417)</f>
        <v>2193669</v>
      </c>
      <c r="F418" s="401">
        <f>SUM(F410:F417)</f>
        <v>19807625</v>
      </c>
      <c r="G418" s="425">
        <f>SUM(G410:G417)</f>
        <v>19807625</v>
      </c>
      <c r="H418" s="267">
        <f>SUM(F418-F402)</f>
        <v>2686994</v>
      </c>
      <c r="I418" s="258"/>
      <c r="J418" s="258"/>
      <c r="K418" s="258"/>
      <c r="L418" s="259">
        <f t="shared" si="14"/>
        <v>0</v>
      </c>
      <c r="M418" s="266">
        <f>SUM(M410:M417)</f>
        <v>0</v>
      </c>
      <c r="N418" s="307"/>
      <c r="Q418" s="307"/>
    </row>
    <row r="419" spans="1:13" s="21" customFormat="1" ht="76.5" customHeight="1">
      <c r="A419" s="105"/>
      <c r="B419" s="105"/>
      <c r="C419" s="105"/>
      <c r="D419" s="105"/>
      <c r="E419" s="106"/>
      <c r="F419" s="405" t="s">
        <v>136</v>
      </c>
      <c r="G419" s="388">
        <f>SUM(G418/F402)*100</f>
        <v>115.69447995228681</v>
      </c>
      <c r="H419" s="268"/>
      <c r="I419" s="258"/>
      <c r="J419" s="258"/>
      <c r="K419" s="258"/>
      <c r="L419" s="258"/>
      <c r="M419" s="269">
        <f>M418-G418</f>
        <v>-19807625</v>
      </c>
    </row>
    <row r="420" spans="1:14" s="21" customFormat="1" ht="48.75" customHeight="1">
      <c r="A420" s="101"/>
      <c r="B420" s="101"/>
      <c r="C420" s="101"/>
      <c r="D420" s="101"/>
      <c r="E420" s="114"/>
      <c r="F420" s="115">
        <f>F418-G418</f>
        <v>0</v>
      </c>
      <c r="G420" s="104"/>
      <c r="H420" s="26"/>
      <c r="N420" s="308"/>
    </row>
    <row r="421" spans="1:8" s="21" customFormat="1" ht="38.25" customHeight="1">
      <c r="A421" s="101"/>
      <c r="B421" s="101"/>
      <c r="C421" s="101"/>
      <c r="D421" s="101"/>
      <c r="E421" s="102"/>
      <c r="F421" s="103"/>
      <c r="G421" s="104"/>
      <c r="H421" s="26"/>
    </row>
    <row r="422" spans="1:8" s="21" customFormat="1" ht="41.25" customHeight="1">
      <c r="A422" s="101"/>
      <c r="B422" s="101"/>
      <c r="C422" s="101"/>
      <c r="D422" s="101"/>
      <c r="E422" s="102"/>
      <c r="F422" s="103"/>
      <c r="G422" s="104"/>
      <c r="H422" s="26"/>
    </row>
    <row r="423" spans="1:8" s="21" customFormat="1" ht="33.75" customHeight="1">
      <c r="A423" s="101"/>
      <c r="B423" s="101"/>
      <c r="C423" s="101"/>
      <c r="D423" s="101"/>
      <c r="E423" s="102"/>
      <c r="F423" s="103"/>
      <c r="G423" s="104"/>
      <c r="H423" s="26"/>
    </row>
    <row r="424" spans="1:8" s="21" customFormat="1" ht="104.25" customHeight="1">
      <c r="A424" s="101"/>
      <c r="B424" s="101"/>
      <c r="C424" s="101"/>
      <c r="D424" s="362" t="s">
        <v>64</v>
      </c>
      <c r="E424" s="102"/>
      <c r="F424" s="103"/>
      <c r="G424" s="104"/>
      <c r="H424" s="26"/>
    </row>
    <row r="425" spans="1:8" s="21" customFormat="1" ht="36.75" customHeight="1">
      <c r="A425" s="176"/>
      <c r="B425" s="176"/>
      <c r="C425" s="176"/>
      <c r="D425" s="176"/>
      <c r="E425" s="177"/>
      <c r="F425" s="178"/>
      <c r="G425" s="179"/>
      <c r="H425" s="26"/>
    </row>
    <row r="426" spans="1:13" s="21" customFormat="1" ht="48.75" customHeight="1">
      <c r="A426" s="109"/>
      <c r="B426" s="109"/>
      <c r="C426" s="109"/>
      <c r="D426" s="109"/>
      <c r="E426" s="180"/>
      <c r="F426" s="181"/>
      <c r="G426" s="182"/>
      <c r="H426" s="26"/>
      <c r="M426" s="26"/>
    </row>
    <row r="427" spans="1:13" s="21" customFormat="1" ht="48.75" customHeight="1">
      <c r="A427" s="109"/>
      <c r="B427" s="109"/>
      <c r="C427" s="109"/>
      <c r="D427" s="109"/>
      <c r="E427" s="180"/>
      <c r="F427" s="181"/>
      <c r="G427" s="182"/>
      <c r="H427" s="26"/>
      <c r="M427" s="26"/>
    </row>
    <row r="428" spans="1:13" s="21" customFormat="1" ht="48.75" customHeight="1">
      <c r="A428" s="109"/>
      <c r="B428" s="109"/>
      <c r="C428" s="109"/>
      <c r="D428" s="109"/>
      <c r="E428" s="180"/>
      <c r="F428" s="181"/>
      <c r="G428" s="182"/>
      <c r="H428" s="26"/>
      <c r="M428" s="26"/>
    </row>
    <row r="429" spans="1:8" s="7" customFormat="1" ht="39" customHeight="1">
      <c r="A429" s="183"/>
      <c r="B429" s="183"/>
      <c r="C429" s="183"/>
      <c r="D429" s="183"/>
      <c r="E429" s="183"/>
      <c r="F429" s="183"/>
      <c r="G429" s="184"/>
      <c r="H429" s="23"/>
    </row>
    <row r="430" spans="1:13" s="85" customFormat="1" ht="81.75" customHeight="1">
      <c r="A430" s="451" t="s">
        <v>117</v>
      </c>
      <c r="B430" s="451"/>
      <c r="C430" s="451"/>
      <c r="D430" s="451"/>
      <c r="E430" s="451"/>
      <c r="F430" s="451"/>
      <c r="G430" s="361">
        <v>2024</v>
      </c>
      <c r="H430" s="275"/>
      <c r="I430" s="132"/>
      <c r="J430" s="132"/>
      <c r="K430" s="132"/>
      <c r="L430" s="76"/>
      <c r="M430" s="276" t="s">
        <v>101</v>
      </c>
    </row>
    <row r="431" spans="1:13" s="56" customFormat="1" ht="57" customHeight="1">
      <c r="A431" s="384" t="s">
        <v>134</v>
      </c>
      <c r="B431" s="271"/>
      <c r="C431" s="272"/>
      <c r="D431" s="273">
        <v>0</v>
      </c>
      <c r="E431" s="271"/>
      <c r="F431" s="384" t="s">
        <v>134</v>
      </c>
      <c r="G431" s="274"/>
      <c r="H431" s="55"/>
      <c r="M431" s="151"/>
    </row>
    <row r="432" spans="1:8" s="99" customFormat="1" ht="96.75" customHeight="1">
      <c r="A432" s="333" t="s">
        <v>119</v>
      </c>
      <c r="B432" s="426" t="s">
        <v>120</v>
      </c>
      <c r="C432" s="426" t="s">
        <v>137</v>
      </c>
      <c r="D432" s="277" t="s">
        <v>109</v>
      </c>
      <c r="E432" s="277" t="s">
        <v>110</v>
      </c>
      <c r="F432" s="278" t="s">
        <v>138</v>
      </c>
      <c r="G432" s="254" t="s">
        <v>134</v>
      </c>
      <c r="H432" s="98" t="s">
        <v>38</v>
      </c>
    </row>
    <row r="433" spans="1:14" s="21" customFormat="1" ht="66" customHeight="1">
      <c r="A433" s="87" t="s">
        <v>41</v>
      </c>
      <c r="B433" s="312">
        <v>8720690</v>
      </c>
      <c r="C433" s="287" t="s">
        <v>11</v>
      </c>
      <c r="D433" s="312">
        <f>E377</f>
        <v>9358000</v>
      </c>
      <c r="E433" s="312">
        <f aca="true" t="shared" si="15" ref="E433:E440">E381</f>
        <v>55000</v>
      </c>
      <c r="F433" s="312">
        <f aca="true" t="shared" si="16" ref="F433:F441">SUM(D433:E433)</f>
        <v>9413000</v>
      </c>
      <c r="G433" s="304">
        <v>9413000</v>
      </c>
      <c r="H433" s="281"/>
      <c r="I433" s="282"/>
      <c r="J433" s="282"/>
      <c r="K433" s="282"/>
      <c r="L433" s="283">
        <f aca="true" t="shared" si="17" ref="L433:L441">SUM(G433-F433)</f>
        <v>0</v>
      </c>
      <c r="M433" s="286">
        <f aca="true" t="shared" si="18" ref="M433:M440">G433-F433</f>
        <v>0</v>
      </c>
      <c r="N433" s="417">
        <f>SUM(M433)</f>
        <v>0</v>
      </c>
    </row>
    <row r="434" spans="1:14" s="21" customFormat="1" ht="68.25" customHeight="1">
      <c r="A434" s="87" t="s">
        <v>42</v>
      </c>
      <c r="B434" s="312">
        <v>7362517</v>
      </c>
      <c r="C434" s="287" t="s">
        <v>94</v>
      </c>
      <c r="D434" s="312">
        <f>E378</f>
        <v>2779751</v>
      </c>
      <c r="E434" s="312">
        <f t="shared" si="15"/>
        <v>612000</v>
      </c>
      <c r="F434" s="312">
        <f t="shared" si="16"/>
        <v>3391751</v>
      </c>
      <c r="G434" s="302">
        <v>3391751</v>
      </c>
      <c r="H434" s="281"/>
      <c r="I434" s="282"/>
      <c r="J434" s="282"/>
      <c r="K434" s="282"/>
      <c r="L434" s="283">
        <f t="shared" si="17"/>
        <v>0</v>
      </c>
      <c r="M434" s="286">
        <f t="shared" si="18"/>
        <v>0</v>
      </c>
      <c r="N434" s="417">
        <f>SUM(M434)</f>
        <v>0</v>
      </c>
    </row>
    <row r="435" spans="1:14" s="21" customFormat="1" ht="66.75" customHeight="1">
      <c r="A435" s="87" t="s">
        <v>43</v>
      </c>
      <c r="B435" s="312">
        <v>2720234</v>
      </c>
      <c r="C435" s="287" t="s">
        <v>13</v>
      </c>
      <c r="D435" s="312">
        <f>E379</f>
        <v>419500</v>
      </c>
      <c r="E435" s="312">
        <f t="shared" si="15"/>
        <v>150000</v>
      </c>
      <c r="F435" s="312">
        <f t="shared" si="16"/>
        <v>569500</v>
      </c>
      <c r="G435" s="302">
        <v>569500</v>
      </c>
      <c r="H435" s="281"/>
      <c r="I435" s="282"/>
      <c r="J435" s="282"/>
      <c r="K435" s="282"/>
      <c r="L435" s="283">
        <f t="shared" si="17"/>
        <v>0</v>
      </c>
      <c r="M435" s="286">
        <f t="shared" si="18"/>
        <v>0</v>
      </c>
      <c r="N435" s="417">
        <f>SUM(M435)</f>
        <v>0</v>
      </c>
    </row>
    <row r="436" spans="1:14" s="21" customFormat="1" ht="71.25" customHeight="1">
      <c r="A436" s="280" t="s">
        <v>12</v>
      </c>
      <c r="B436" s="377">
        <f>SUM(B433:B435)</f>
        <v>18803441</v>
      </c>
      <c r="C436" s="287" t="s">
        <v>52</v>
      </c>
      <c r="D436" s="312">
        <v>0</v>
      </c>
      <c r="E436" s="312">
        <f t="shared" si="15"/>
        <v>959000</v>
      </c>
      <c r="F436" s="312">
        <f t="shared" si="16"/>
        <v>959000</v>
      </c>
      <c r="G436" s="302">
        <v>959000</v>
      </c>
      <c r="H436" s="281"/>
      <c r="I436" s="282"/>
      <c r="J436" s="282"/>
      <c r="K436" s="282"/>
      <c r="L436" s="283">
        <f t="shared" si="17"/>
        <v>0</v>
      </c>
      <c r="M436" s="286">
        <f t="shared" si="18"/>
        <v>0</v>
      </c>
      <c r="N436" s="417">
        <f>SUM(M436)</f>
        <v>0</v>
      </c>
    </row>
    <row r="437" spans="1:14" s="21" customFormat="1" ht="73.5" customHeight="1">
      <c r="A437" s="212" t="s">
        <v>30</v>
      </c>
      <c r="B437" s="378">
        <v>2277750</v>
      </c>
      <c r="C437" s="287" t="s">
        <v>14</v>
      </c>
      <c r="D437" s="312">
        <f>E380</f>
        <v>6246190</v>
      </c>
      <c r="E437" s="312">
        <f t="shared" si="15"/>
        <v>501750</v>
      </c>
      <c r="F437" s="315">
        <f t="shared" si="16"/>
        <v>6747940</v>
      </c>
      <c r="G437" s="303">
        <v>6747940</v>
      </c>
      <c r="H437" s="281"/>
      <c r="I437" s="282"/>
      <c r="J437" s="282"/>
      <c r="K437" s="282"/>
      <c r="L437" s="283">
        <f t="shared" si="17"/>
        <v>0</v>
      </c>
      <c r="M437" s="286">
        <f t="shared" si="18"/>
        <v>0</v>
      </c>
      <c r="N437" s="417">
        <f>SUM(M437)</f>
        <v>0</v>
      </c>
    </row>
    <row r="438" spans="1:13" s="21" customFormat="1" ht="53.25" customHeight="1">
      <c r="A438" s="122"/>
      <c r="B438" s="324"/>
      <c r="C438" s="288" t="s">
        <v>67</v>
      </c>
      <c r="D438" s="324"/>
      <c r="E438" s="312">
        <f t="shared" si="15"/>
        <v>0</v>
      </c>
      <c r="F438" s="315">
        <f t="shared" si="16"/>
        <v>0</v>
      </c>
      <c r="G438" s="303"/>
      <c r="H438" s="281"/>
      <c r="I438" s="282"/>
      <c r="J438" s="282"/>
      <c r="K438" s="282"/>
      <c r="L438" s="283">
        <f t="shared" si="17"/>
        <v>0</v>
      </c>
      <c r="M438" s="286">
        <f t="shared" si="18"/>
        <v>0</v>
      </c>
    </row>
    <row r="439" spans="1:13" s="21" customFormat="1" ht="56.25" customHeight="1">
      <c r="A439" s="122"/>
      <c r="B439" s="324"/>
      <c r="C439" s="288" t="s">
        <v>58</v>
      </c>
      <c r="D439" s="324"/>
      <c r="E439" s="312">
        <f t="shared" si="15"/>
        <v>0</v>
      </c>
      <c r="F439" s="315">
        <f t="shared" si="16"/>
        <v>0</v>
      </c>
      <c r="G439" s="303"/>
      <c r="H439" s="281"/>
      <c r="I439" s="282"/>
      <c r="J439" s="282"/>
      <c r="K439" s="282"/>
      <c r="L439" s="283">
        <f t="shared" si="17"/>
        <v>0</v>
      </c>
      <c r="M439" s="255">
        <f t="shared" si="18"/>
        <v>0</v>
      </c>
    </row>
    <row r="440" spans="1:14" s="21" customFormat="1" ht="63" customHeight="1">
      <c r="A440" s="122"/>
      <c r="B440" s="324"/>
      <c r="C440" s="288" t="s">
        <v>67</v>
      </c>
      <c r="D440" s="324"/>
      <c r="E440" s="312">
        <f t="shared" si="15"/>
        <v>0</v>
      </c>
      <c r="F440" s="315">
        <f t="shared" si="16"/>
        <v>0</v>
      </c>
      <c r="G440" s="303"/>
      <c r="H440" s="281"/>
      <c r="I440" s="282"/>
      <c r="J440" s="282"/>
      <c r="K440" s="282"/>
      <c r="L440" s="283">
        <f t="shared" si="17"/>
        <v>0</v>
      </c>
      <c r="M440" s="255">
        <f t="shared" si="18"/>
        <v>0</v>
      </c>
      <c r="N440" s="308">
        <f>SUM(N433:N439)</f>
        <v>0</v>
      </c>
    </row>
    <row r="441" spans="1:13" s="88" customFormat="1" ht="90" customHeight="1">
      <c r="A441" s="284" t="s">
        <v>25</v>
      </c>
      <c r="B441" s="379">
        <f>SUM(B436+B437+B438+B439+B440)</f>
        <v>21081191</v>
      </c>
      <c r="C441" s="284" t="s">
        <v>24</v>
      </c>
      <c r="D441" s="380">
        <f>SUM(D433:D440)+D431</f>
        <v>18803441</v>
      </c>
      <c r="E441" s="381">
        <f>SUM(E433:E440)</f>
        <v>2277750</v>
      </c>
      <c r="F441" s="382">
        <f t="shared" si="16"/>
        <v>21081191</v>
      </c>
      <c r="G441" s="424">
        <f>SUM(G433:G440)</f>
        <v>21081191</v>
      </c>
      <c r="H441" s="285">
        <f>SUM(-F418+G441)</f>
        <v>1273566</v>
      </c>
      <c r="I441" s="282"/>
      <c r="J441" s="282"/>
      <c r="K441" s="282"/>
      <c r="L441" s="283">
        <f t="shared" si="17"/>
        <v>0</v>
      </c>
      <c r="M441" s="286">
        <f>G441-F441</f>
        <v>0</v>
      </c>
    </row>
    <row r="442" spans="1:8" s="21" customFormat="1" ht="72.75" customHeight="1">
      <c r="A442" s="71"/>
      <c r="B442" s="117"/>
      <c r="C442" s="52"/>
      <c r="D442" s="76"/>
      <c r="E442" s="102"/>
      <c r="F442" s="383" t="s">
        <v>139</v>
      </c>
      <c r="G442" s="387">
        <f>SUM(F441/F402)</f>
        <v>1.231332595159606</v>
      </c>
      <c r="H442" s="50"/>
    </row>
    <row r="443" spans="1:8" s="21" customFormat="1" ht="56.25" customHeight="1">
      <c r="A443" s="289"/>
      <c r="B443" s="290"/>
      <c r="C443" s="176"/>
      <c r="D443" s="291"/>
      <c r="E443" s="177"/>
      <c r="F443" s="292"/>
      <c r="G443" s="293"/>
      <c r="H443" s="172"/>
    </row>
    <row r="444" spans="1:13" s="26" customFormat="1" ht="56.25" customHeight="1">
      <c r="A444" s="173"/>
      <c r="B444" s="144"/>
      <c r="C444" s="101"/>
      <c r="D444" s="174"/>
      <c r="E444" s="102"/>
      <c r="F444" s="175"/>
      <c r="G444" s="165"/>
      <c r="H444" s="50"/>
      <c r="I444" s="19"/>
      <c r="J444" s="19"/>
      <c r="K444" s="19"/>
      <c r="L444" s="19"/>
      <c r="M444" s="19"/>
    </row>
    <row r="445" spans="1:13" s="26" customFormat="1" ht="56.25" customHeight="1">
      <c r="A445" s="173"/>
      <c r="B445" s="144"/>
      <c r="C445" s="101"/>
      <c r="D445" s="174"/>
      <c r="E445" s="102"/>
      <c r="F445" s="175"/>
      <c r="G445" s="165"/>
      <c r="H445" s="50"/>
      <c r="I445" s="19"/>
      <c r="J445" s="19"/>
      <c r="K445" s="19"/>
      <c r="L445" s="19"/>
      <c r="M445" s="19"/>
    </row>
    <row r="446" spans="1:13" s="26" customFormat="1" ht="47.25" customHeight="1">
      <c r="A446" s="173"/>
      <c r="B446" s="144"/>
      <c r="C446" s="101"/>
      <c r="D446" s="174"/>
      <c r="E446" s="102"/>
      <c r="F446" s="175"/>
      <c r="G446" s="165"/>
      <c r="H446" s="50"/>
      <c r="I446" s="19"/>
      <c r="J446" s="19"/>
      <c r="K446" s="19"/>
      <c r="L446" s="19"/>
      <c r="M446" s="19"/>
    </row>
    <row r="447" spans="1:13" s="26" customFormat="1" ht="50.25" customHeight="1">
      <c r="A447" s="173"/>
      <c r="B447" s="144"/>
      <c r="C447" s="101"/>
      <c r="D447" s="174"/>
      <c r="E447" s="102"/>
      <c r="F447" s="175"/>
      <c r="G447" s="165"/>
      <c r="H447" s="50"/>
      <c r="I447" s="19"/>
      <c r="J447" s="19"/>
      <c r="K447" s="19"/>
      <c r="L447" s="19"/>
      <c r="M447" s="19"/>
    </row>
    <row r="448" spans="1:7" s="7" customFormat="1" ht="39" customHeight="1">
      <c r="A448" s="294"/>
      <c r="B448" s="295"/>
      <c r="C448" s="294"/>
      <c r="D448" s="294"/>
      <c r="E448" s="294"/>
      <c r="F448" s="294"/>
      <c r="G448" s="294"/>
    </row>
    <row r="449" spans="1:13" s="85" customFormat="1" ht="98.25" customHeight="1">
      <c r="A449" s="448" t="s">
        <v>140</v>
      </c>
      <c r="B449" s="448"/>
      <c r="C449" s="448"/>
      <c r="D449" s="448"/>
      <c r="E449" s="448"/>
      <c r="F449" s="448"/>
      <c r="G449" s="361">
        <v>2025</v>
      </c>
      <c r="H449" s="243"/>
      <c r="I449" s="243"/>
      <c r="J449" s="243"/>
      <c r="K449" s="243"/>
      <c r="L449" s="296"/>
      <c r="M449" s="297"/>
    </row>
    <row r="450" spans="1:7" s="7" customFormat="1" ht="60" customHeight="1">
      <c r="A450" s="421" t="s">
        <v>134</v>
      </c>
      <c r="B450" s="52"/>
      <c r="C450" s="53"/>
      <c r="D450" s="29">
        <v>0</v>
      </c>
      <c r="E450" s="54"/>
      <c r="F450" s="421" t="s">
        <v>134</v>
      </c>
      <c r="G450" s="14"/>
    </row>
    <row r="451" spans="1:8" s="57" customFormat="1" ht="110.25" customHeight="1">
      <c r="A451" s="278" t="s">
        <v>141</v>
      </c>
      <c r="B451" s="277" t="s">
        <v>142</v>
      </c>
      <c r="C451" s="277" t="s">
        <v>143</v>
      </c>
      <c r="D451" s="277" t="s">
        <v>111</v>
      </c>
      <c r="E451" s="277" t="s">
        <v>112</v>
      </c>
      <c r="F451" s="278" t="s">
        <v>144</v>
      </c>
      <c r="G451" s="254" t="s">
        <v>134</v>
      </c>
      <c r="H451" s="58" t="s">
        <v>38</v>
      </c>
    </row>
    <row r="452" spans="1:14" s="7" customFormat="1" ht="65.25" customHeight="1">
      <c r="A452" s="87" t="s">
        <v>49</v>
      </c>
      <c r="B452" s="312">
        <v>9295878</v>
      </c>
      <c r="C452" s="385" t="s">
        <v>15</v>
      </c>
      <c r="D452" s="312">
        <f>F377</f>
        <v>9620000</v>
      </c>
      <c r="E452" s="312">
        <f>F381</f>
        <v>60000</v>
      </c>
      <c r="F452" s="312">
        <f aca="true" t="shared" si="19" ref="F452:F457">SUM(D452:E452)</f>
        <v>9680000</v>
      </c>
      <c r="G452" s="304">
        <v>9680000</v>
      </c>
      <c r="H452" s="23"/>
      <c r="L452" s="108">
        <f aca="true" t="shared" si="20" ref="L452:L457">SUM(G452-F452)</f>
        <v>0</v>
      </c>
      <c r="M452" s="286">
        <f aca="true" t="shared" si="21" ref="M452:M457">G452-F452</f>
        <v>0</v>
      </c>
      <c r="N452" s="417">
        <f>SUM(M452)</f>
        <v>0</v>
      </c>
    </row>
    <row r="453" spans="1:14" s="7" customFormat="1" ht="63.75" customHeight="1">
      <c r="A453" s="87" t="s">
        <v>29</v>
      </c>
      <c r="B453" s="312">
        <v>7391658</v>
      </c>
      <c r="C453" s="385" t="s">
        <v>96</v>
      </c>
      <c r="D453" s="312">
        <f>F378</f>
        <v>2712904</v>
      </c>
      <c r="E453" s="312">
        <f>F382</f>
        <v>640000</v>
      </c>
      <c r="F453" s="312">
        <f t="shared" si="19"/>
        <v>3352904</v>
      </c>
      <c r="G453" s="302">
        <v>3352904</v>
      </c>
      <c r="H453" s="23"/>
      <c r="L453" s="108">
        <f t="shared" si="20"/>
        <v>0</v>
      </c>
      <c r="M453" s="286">
        <f t="shared" si="21"/>
        <v>0</v>
      </c>
      <c r="N453" s="417">
        <f>SUM(M453)</f>
        <v>0</v>
      </c>
    </row>
    <row r="454" spans="1:14" s="7" customFormat="1" ht="71.25" customHeight="1">
      <c r="A454" s="87" t="s">
        <v>50</v>
      </c>
      <c r="B454" s="312">
        <v>2856246</v>
      </c>
      <c r="C454" s="385" t="s">
        <v>13</v>
      </c>
      <c r="D454" s="312">
        <f>F379</f>
        <v>445000</v>
      </c>
      <c r="E454" s="312">
        <f>F383</f>
        <v>159000</v>
      </c>
      <c r="F454" s="312">
        <f t="shared" si="19"/>
        <v>604000</v>
      </c>
      <c r="G454" s="302">
        <v>604000</v>
      </c>
      <c r="H454" s="23"/>
      <c r="L454" s="108">
        <f t="shared" si="20"/>
        <v>0</v>
      </c>
      <c r="M454" s="286">
        <f t="shared" si="21"/>
        <v>0</v>
      </c>
      <c r="N454" s="417">
        <f>SUM(M454)</f>
        <v>0</v>
      </c>
    </row>
    <row r="455" spans="1:14" s="7" customFormat="1" ht="70.5" customHeight="1">
      <c r="A455" s="405" t="s">
        <v>17</v>
      </c>
      <c r="B455" s="377">
        <f>SUM(B452:B454)</f>
        <v>19543782</v>
      </c>
      <c r="C455" s="385" t="s">
        <v>52</v>
      </c>
      <c r="D455" s="312"/>
      <c r="E455" s="312">
        <f>F384</f>
        <v>991000</v>
      </c>
      <c r="F455" s="312">
        <f t="shared" si="19"/>
        <v>991000</v>
      </c>
      <c r="G455" s="302">
        <v>991000</v>
      </c>
      <c r="H455" s="23"/>
      <c r="L455" s="108">
        <f t="shared" si="20"/>
        <v>0</v>
      </c>
      <c r="M455" s="286">
        <f t="shared" si="21"/>
        <v>0</v>
      </c>
      <c r="N455" s="417">
        <f>SUM(M455)</f>
        <v>0</v>
      </c>
    </row>
    <row r="456" spans="1:14" s="7" customFormat="1" ht="70.5" customHeight="1">
      <c r="A456" s="421" t="s">
        <v>30</v>
      </c>
      <c r="B456" s="378">
        <v>2369875</v>
      </c>
      <c r="C456" s="385" t="s">
        <v>92</v>
      </c>
      <c r="D456" s="312">
        <f>F380</f>
        <v>6765878</v>
      </c>
      <c r="E456" s="312">
        <f>F385</f>
        <v>519875</v>
      </c>
      <c r="F456" s="315">
        <f t="shared" si="19"/>
        <v>7285753</v>
      </c>
      <c r="G456" s="303">
        <v>7285753</v>
      </c>
      <c r="H456" s="23"/>
      <c r="L456" s="108">
        <f t="shared" si="20"/>
        <v>0</v>
      </c>
      <c r="M456" s="286">
        <f t="shared" si="21"/>
        <v>0</v>
      </c>
      <c r="N456" s="417">
        <f>SUM(M456)</f>
        <v>0</v>
      </c>
    </row>
    <row r="457" spans="1:14" s="88" customFormat="1" ht="80.25" customHeight="1">
      <c r="A457" s="284" t="s">
        <v>34</v>
      </c>
      <c r="B457" s="379">
        <f>SUM(B455+B456)</f>
        <v>21913657</v>
      </c>
      <c r="C457" s="298" t="s">
        <v>24</v>
      </c>
      <c r="D457" s="381">
        <f>SUM(D452:D456)</f>
        <v>19543782</v>
      </c>
      <c r="E457" s="381">
        <f>SUM(E452:E456)</f>
        <v>2369875</v>
      </c>
      <c r="F457" s="381">
        <f t="shared" si="19"/>
        <v>21913657</v>
      </c>
      <c r="G457" s="423">
        <f>SUM(G452:G456)</f>
        <v>21913657</v>
      </c>
      <c r="H457" s="100">
        <f>SUM(-F457+G457)</f>
        <v>0</v>
      </c>
      <c r="L457" s="111">
        <f t="shared" si="20"/>
        <v>0</v>
      </c>
      <c r="M457" s="286">
        <f t="shared" si="21"/>
        <v>0</v>
      </c>
      <c r="N457" s="305">
        <f>SUM(N452:N456)</f>
        <v>0</v>
      </c>
    </row>
    <row r="458" spans="1:12" s="7" customFormat="1" ht="64.5" customHeight="1">
      <c r="A458" s="52"/>
      <c r="B458" s="117"/>
      <c r="C458" s="52"/>
      <c r="D458" s="52"/>
      <c r="E458" s="102"/>
      <c r="F458" s="386" t="s">
        <v>145</v>
      </c>
      <c r="G458" s="387">
        <f>SUM(F457/F402)</f>
        <v>1.2799561534852308</v>
      </c>
      <c r="L458" s="16"/>
    </row>
    <row r="459" spans="1:7" s="21" customFormat="1" ht="55.5" customHeight="1">
      <c r="A459" s="19"/>
      <c r="B459" s="118"/>
      <c r="C459" s="19"/>
      <c r="D459" s="19"/>
      <c r="E459" s="19"/>
      <c r="F459" s="20"/>
      <c r="G459" s="19"/>
    </row>
    <row r="460" spans="1:7" s="16" customFormat="1" ht="63.75" customHeight="1">
      <c r="A460" s="71"/>
      <c r="B460" s="6"/>
      <c r="C460" s="59"/>
      <c r="D460" s="107"/>
      <c r="E460" s="60"/>
      <c r="F460" s="6"/>
      <c r="G460" s="6"/>
    </row>
    <row r="461" s="2" customFormat="1" ht="60.75" customHeight="1"/>
    <row r="462" ht="30.75" customHeight="1"/>
    <row r="463" ht="30.75" customHeight="1"/>
    <row r="464" ht="30.75" customHeight="1"/>
    <row r="465" ht="30.75" customHeight="1"/>
    <row r="466" ht="53.25" customHeight="1"/>
    <row r="467" ht="59.25" customHeight="1"/>
    <row r="468" ht="59.25" customHeight="1"/>
    <row r="469" ht="59.25" customHeight="1"/>
    <row r="470" ht="59.25" customHeight="1"/>
    <row r="471" ht="59.25" customHeight="1"/>
    <row r="472" ht="59.25" customHeight="1"/>
    <row r="473" ht="59.25" customHeight="1"/>
    <row r="474" ht="59.25" customHeight="1"/>
    <row r="475" ht="59.25" customHeight="1"/>
    <row r="476" ht="59.25" customHeight="1"/>
    <row r="477" ht="59.25" customHeight="1"/>
    <row r="478" ht="43.5" customHeight="1"/>
    <row r="479" ht="116.25" customHeight="1">
      <c r="D479" s="362" t="s">
        <v>65</v>
      </c>
    </row>
    <row r="480" spans="3:5" ht="84.75" customHeight="1">
      <c r="C480" s="69"/>
      <c r="D480" s="69"/>
      <c r="E480" s="70"/>
    </row>
    <row r="481" ht="45" customHeight="1"/>
    <row r="482" spans="1:7" ht="76.5" customHeight="1">
      <c r="A482" s="363"/>
      <c r="B482" s="363"/>
      <c r="C482" s="364" t="s">
        <v>82</v>
      </c>
      <c r="D482" s="364"/>
      <c r="E482" s="364" t="s">
        <v>48</v>
      </c>
      <c r="F482" s="365" t="s">
        <v>147</v>
      </c>
      <c r="G482" s="363"/>
    </row>
  </sheetData>
  <sheetProtection/>
  <mergeCells count="27">
    <mergeCell ref="A5:F5"/>
    <mergeCell ref="B26:F26"/>
    <mergeCell ref="B45:F45"/>
    <mergeCell ref="B7:F7"/>
    <mergeCell ref="B305:F305"/>
    <mergeCell ref="B269:E269"/>
    <mergeCell ref="B165:E165"/>
    <mergeCell ref="B180:E180"/>
    <mergeCell ref="B195:E195"/>
    <mergeCell ref="B213:F213"/>
    <mergeCell ref="B234:E234"/>
    <mergeCell ref="B129:F129"/>
    <mergeCell ref="B287:E287"/>
    <mergeCell ref="B63:F63"/>
    <mergeCell ref="B87:F87"/>
    <mergeCell ref="A103:F103"/>
    <mergeCell ref="B119:F119"/>
    <mergeCell ref="B252:E252"/>
    <mergeCell ref="B150:E150"/>
    <mergeCell ref="C320:E320"/>
    <mergeCell ref="C357:E357"/>
    <mergeCell ref="A449:F449"/>
    <mergeCell ref="A392:F392"/>
    <mergeCell ref="A407:F407"/>
    <mergeCell ref="A430:F430"/>
    <mergeCell ref="C373:E373"/>
    <mergeCell ref="C338:E338"/>
  </mergeCells>
  <printOptions/>
  <pageMargins left="0.24" right="0.75" top="0.23" bottom="0.37" header="0.2" footer="0.23"/>
  <pageSetup horizontalDpi="300" verticalDpi="300" orientation="portrait" paperSize="9" scale="16" r:id="rId1"/>
  <rowBreaks count="6" manualBreakCount="6">
    <brk id="83" max="255" man="1"/>
    <brk id="164" max="255" man="1"/>
    <brk id="233" max="255" man="1"/>
    <brk id="304" max="255" man="1"/>
    <brk id="356" max="255" man="1"/>
    <brk id="42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faliu</dc:creator>
  <cp:keywords/>
  <dc:description/>
  <cp:lastModifiedBy>avni.h.bytyqi</cp:lastModifiedBy>
  <cp:lastPrinted>2022-06-20T13:36:11Z</cp:lastPrinted>
  <dcterms:created xsi:type="dcterms:W3CDTF">2010-04-30T09:08:09Z</dcterms:created>
  <dcterms:modified xsi:type="dcterms:W3CDTF">2022-06-21T13:19:45Z</dcterms:modified>
  <cp:category/>
  <cp:version/>
  <cp:contentType/>
  <cp:contentStatus/>
</cp:coreProperties>
</file>